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O:\COMUNICATO\Ago 2020\"/>
    </mc:Choice>
  </mc:AlternateContent>
  <xr:revisionPtr revIDLastSave="0" documentId="13_ncr:1_{EE72015D-A352-4166-B80C-F0BDC0CB983B}" xr6:coauthVersionLast="45" xr6:coauthVersionMax="45" xr10:uidLastSave="{00000000-0000-0000-0000-000000000000}"/>
  <bookViews>
    <workbookView xWindow="-120" yWindow="-120" windowWidth="20640" windowHeight="11160" tabRatio="767" xr2:uid="{00000000-000D-0000-FFFF-FFFF00000000}"/>
  </bookViews>
  <sheets>
    <sheet name="mercato 2020" sheetId="32" r:id="rId1"/>
  </sheets>
  <externalReferences>
    <externalReference r:id="rId2"/>
  </externalReferences>
  <definedNames>
    <definedName name="_xlnm.Print_Area" localSheetId="0">'mercato 2020'!$A$1:$K$71</definedName>
    <definedName name="NomeTabella">"Dummy"</definedName>
  </definedNames>
  <calcPr calcId="181029"/>
  <fileRecoveryPr autoRecover="0"/>
</workbook>
</file>

<file path=xl/calcChain.xml><?xml version="1.0" encoding="utf-8"?>
<calcChain xmlns="http://schemas.openxmlformats.org/spreadsheetml/2006/main">
  <c r="K58" i="32" l="1"/>
  <c r="I58" i="32"/>
  <c r="G58" i="32"/>
  <c r="D58" i="32"/>
  <c r="B58" i="32"/>
  <c r="F58" i="32" s="1"/>
  <c r="K57" i="32"/>
  <c r="I57" i="32"/>
  <c r="G57" i="32"/>
  <c r="D57" i="32"/>
  <c r="B57" i="32"/>
  <c r="F57" i="32" s="1"/>
  <c r="I56" i="32"/>
  <c r="G56" i="32"/>
  <c r="K56" i="32" s="1"/>
  <c r="F56" i="32"/>
  <c r="D56" i="32"/>
  <c r="B56" i="32"/>
  <c r="I55" i="32"/>
  <c r="G55" i="32"/>
  <c r="K55" i="32" s="1"/>
  <c r="D55" i="32"/>
  <c r="B55" i="32"/>
  <c r="K54" i="32"/>
  <c r="I54" i="32"/>
  <c r="G54" i="32"/>
  <c r="D54" i="32"/>
  <c r="B54" i="32"/>
  <c r="F54" i="32" s="1"/>
  <c r="K53" i="32"/>
  <c r="I53" i="32"/>
  <c r="G53" i="32"/>
  <c r="D53" i="32"/>
  <c r="B53" i="32"/>
  <c r="F53" i="32" s="1"/>
  <c r="I52" i="32"/>
  <c r="G52" i="32"/>
  <c r="K52" i="32" s="1"/>
  <c r="F52" i="32"/>
  <c r="D52" i="32"/>
  <c r="B52" i="32"/>
  <c r="I51" i="32"/>
  <c r="G51" i="32"/>
  <c r="K51" i="32" s="1"/>
  <c r="F51" i="32"/>
  <c r="D51" i="32"/>
  <c r="B51" i="32"/>
  <c r="K50" i="32"/>
  <c r="I50" i="32"/>
  <c r="G50" i="32"/>
  <c r="D50" i="32"/>
  <c r="B50" i="32"/>
  <c r="F50" i="32" s="1"/>
  <c r="K49" i="32"/>
  <c r="I49" i="32"/>
  <c r="G49" i="32"/>
  <c r="D49" i="32"/>
  <c r="B49" i="32"/>
  <c r="F49" i="32" s="1"/>
  <c r="I48" i="32"/>
  <c r="G48" i="32"/>
  <c r="K48" i="32" s="1"/>
  <c r="F48" i="32"/>
  <c r="D48" i="32"/>
  <c r="B48" i="32"/>
  <c r="I47" i="32"/>
  <c r="G47" i="32"/>
  <c r="K47" i="32" s="1"/>
  <c r="F47" i="32"/>
  <c r="D47" i="32"/>
  <c r="B47" i="32"/>
  <c r="K46" i="32"/>
  <c r="I46" i="32"/>
  <c r="G46" i="32"/>
  <c r="D46" i="32"/>
  <c r="B46" i="32"/>
  <c r="F46" i="32" s="1"/>
  <c r="K45" i="32"/>
  <c r="I45" i="32"/>
  <c r="G45" i="32"/>
  <c r="D45" i="32"/>
  <c r="B45" i="32"/>
  <c r="F45" i="32" s="1"/>
  <c r="I44" i="32"/>
  <c r="G44" i="32"/>
  <c r="K44" i="32" s="1"/>
  <c r="F44" i="32"/>
  <c r="D44" i="32"/>
  <c r="B44" i="32"/>
  <c r="I43" i="32"/>
  <c r="G43" i="32"/>
  <c r="K43" i="32" s="1"/>
  <c r="F43" i="32"/>
  <c r="D43" i="32"/>
  <c r="B43" i="32"/>
  <c r="K42" i="32"/>
  <c r="I42" i="32"/>
  <c r="G42" i="32"/>
  <c r="D42" i="32"/>
  <c r="B42" i="32"/>
  <c r="F42" i="32" s="1"/>
  <c r="K41" i="32"/>
  <c r="I41" i="32"/>
  <c r="G41" i="32"/>
  <c r="D41" i="32"/>
  <c r="B41" i="32"/>
  <c r="F41" i="32" s="1"/>
  <c r="I40" i="32"/>
  <c r="G40" i="32"/>
  <c r="K40" i="32" s="1"/>
  <c r="F40" i="32"/>
  <c r="D40" i="32"/>
  <c r="B40" i="32"/>
  <c r="I39" i="32"/>
  <c r="G39" i="32"/>
  <c r="K39" i="32" s="1"/>
  <c r="F39" i="32"/>
  <c r="D39" i="32"/>
  <c r="B39" i="32"/>
  <c r="K38" i="32"/>
  <c r="I38" i="32"/>
  <c r="G38" i="32"/>
  <c r="D38" i="32"/>
  <c r="B38" i="32"/>
  <c r="F38" i="32" s="1"/>
  <c r="K37" i="32"/>
  <c r="I37" i="32"/>
  <c r="G37" i="32"/>
  <c r="D37" i="32"/>
  <c r="B37" i="32"/>
  <c r="F37" i="32" s="1"/>
  <c r="I36" i="32"/>
  <c r="G36" i="32"/>
  <c r="K36" i="32" s="1"/>
  <c r="F36" i="32"/>
  <c r="D36" i="32"/>
  <c r="B36" i="32"/>
  <c r="I35" i="32"/>
  <c r="G35" i="32"/>
  <c r="K35" i="32" s="1"/>
  <c r="F35" i="32"/>
  <c r="D35" i="32"/>
  <c r="B35" i="32"/>
  <c r="K34" i="32"/>
  <c r="I34" i="32"/>
  <c r="G34" i="32"/>
  <c r="D34" i="32"/>
  <c r="B34" i="32"/>
  <c r="F34" i="32" s="1"/>
  <c r="K33" i="32"/>
  <c r="I33" i="32"/>
  <c r="G33" i="32"/>
  <c r="D33" i="32"/>
  <c r="B33" i="32"/>
  <c r="F33" i="32" s="1"/>
  <c r="I32" i="32"/>
  <c r="G32" i="32"/>
  <c r="K32" i="32" s="1"/>
  <c r="F32" i="32"/>
  <c r="D32" i="32"/>
  <c r="B32" i="32"/>
  <c r="I31" i="32"/>
  <c r="G31" i="32"/>
  <c r="K31" i="32" s="1"/>
  <c r="F31" i="32"/>
  <c r="D31" i="32"/>
  <c r="B31" i="32"/>
  <c r="K30" i="32"/>
  <c r="I30" i="32"/>
  <c r="G30" i="32"/>
  <c r="D30" i="32"/>
  <c r="B30" i="32"/>
  <c r="F30" i="32" s="1"/>
  <c r="K29" i="32"/>
  <c r="I29" i="32"/>
  <c r="G29" i="32"/>
  <c r="D29" i="32"/>
  <c r="B29" i="32"/>
  <c r="F29" i="32" s="1"/>
  <c r="I28" i="32"/>
  <c r="G28" i="32"/>
  <c r="K28" i="32" s="1"/>
  <c r="F28" i="32"/>
  <c r="D28" i="32"/>
  <c r="D59" i="32" s="1"/>
  <c r="B28" i="32"/>
  <c r="K26" i="32"/>
  <c r="I26" i="32"/>
  <c r="G26" i="32"/>
  <c r="D26" i="32"/>
  <c r="B26" i="32"/>
  <c r="F26" i="32" s="1"/>
  <c r="K25" i="32"/>
  <c r="I25" i="32"/>
  <c r="G25" i="32"/>
  <c r="D25" i="32"/>
  <c r="B25" i="32"/>
  <c r="F25" i="32" s="1"/>
  <c r="I24" i="32"/>
  <c r="G24" i="32"/>
  <c r="K24" i="32" s="1"/>
  <c r="F24" i="32"/>
  <c r="D24" i="32"/>
  <c r="B24" i="32"/>
  <c r="I23" i="32"/>
  <c r="G23" i="32"/>
  <c r="K23" i="32" s="1"/>
  <c r="F23" i="32"/>
  <c r="D23" i="32"/>
  <c r="B23" i="32"/>
  <c r="K22" i="32"/>
  <c r="I22" i="32"/>
  <c r="G22" i="32"/>
  <c r="D22" i="32"/>
  <c r="B22" i="32"/>
  <c r="F22" i="32" s="1"/>
  <c r="K21" i="32"/>
  <c r="I21" i="32"/>
  <c r="G21" i="32"/>
  <c r="D21" i="32"/>
  <c r="B21" i="32"/>
  <c r="F21" i="32" s="1"/>
  <c r="I20" i="32"/>
  <c r="G20" i="32"/>
  <c r="K20" i="32" s="1"/>
  <c r="F20" i="32"/>
  <c r="D20" i="32"/>
  <c r="B20" i="32"/>
  <c r="I19" i="32"/>
  <c r="G19" i="32"/>
  <c r="K19" i="32" s="1"/>
  <c r="F19" i="32"/>
  <c r="D19" i="32"/>
  <c r="B19" i="32"/>
  <c r="K18" i="32"/>
  <c r="I18" i="32"/>
  <c r="I17" i="32" s="1"/>
  <c r="G18" i="32"/>
  <c r="G17" i="32" s="1"/>
  <c r="D18" i="32"/>
  <c r="B18" i="32"/>
  <c r="F18" i="32" s="1"/>
  <c r="D17" i="32"/>
  <c r="B17" i="32"/>
  <c r="F17" i="32" s="1"/>
  <c r="E19" i="32" l="1"/>
  <c r="E38" i="32"/>
  <c r="E52" i="32"/>
  <c r="K17" i="32"/>
  <c r="E40" i="32"/>
  <c r="E48" i="32"/>
  <c r="D61" i="32"/>
  <c r="E61" i="32" s="1"/>
  <c r="E36" i="32"/>
  <c r="E44" i="32"/>
  <c r="E26" i="32"/>
  <c r="E20" i="32"/>
  <c r="E34" i="32"/>
  <c r="F55" i="32"/>
  <c r="G27" i="32"/>
  <c r="G59" i="32"/>
  <c r="I59" i="32"/>
  <c r="I27" i="32"/>
  <c r="B27" i="32"/>
  <c r="B59" i="32"/>
  <c r="D27" i="32"/>
  <c r="K59" i="32" l="1"/>
  <c r="H59" i="32"/>
  <c r="G61" i="32"/>
  <c r="H27" i="32" s="1"/>
  <c r="I61" i="32"/>
  <c r="J59" i="32"/>
  <c r="E50" i="32"/>
  <c r="E51" i="32"/>
  <c r="E32" i="32"/>
  <c r="E55" i="32"/>
  <c r="C27" i="32"/>
  <c r="F27" i="32"/>
  <c r="K27" i="32"/>
  <c r="E58" i="32"/>
  <c r="E18" i="32"/>
  <c r="E59" i="32"/>
  <c r="E23" i="32"/>
  <c r="E30" i="32"/>
  <c r="B61" i="32"/>
  <c r="C59" i="32" s="1"/>
  <c r="F59" i="32"/>
  <c r="E28" i="32"/>
  <c r="E54" i="32"/>
  <c r="E33" i="32"/>
  <c r="E42" i="32"/>
  <c r="E45" i="32"/>
  <c r="E24" i="32"/>
  <c r="E46" i="32"/>
  <c r="E39" i="32"/>
  <c r="E43" i="32"/>
  <c r="E47" i="32"/>
  <c r="E37" i="32"/>
  <c r="E35" i="32"/>
  <c r="E17" i="32"/>
  <c r="E31" i="32"/>
  <c r="E49" i="32"/>
  <c r="E25" i="32"/>
  <c r="E53" i="32"/>
  <c r="E21" i="32"/>
  <c r="E27" i="32"/>
  <c r="J27" i="32"/>
  <c r="E29" i="32"/>
  <c r="E57" i="32"/>
  <c r="E56" i="32"/>
  <c r="E41" i="32"/>
  <c r="E22" i="32"/>
  <c r="J61" i="32" l="1"/>
  <c r="J56" i="32"/>
  <c r="J52" i="32"/>
  <c r="J48" i="32"/>
  <c r="J44" i="32"/>
  <c r="J40" i="32"/>
  <c r="J36" i="32"/>
  <c r="J32" i="32"/>
  <c r="J28" i="32"/>
  <c r="J24" i="32"/>
  <c r="J20" i="32"/>
  <c r="J34" i="32"/>
  <c r="J30" i="32"/>
  <c r="J18" i="32"/>
  <c r="J46" i="32"/>
  <c r="J26" i="32"/>
  <c r="J22" i="32"/>
  <c r="J54" i="32"/>
  <c r="J42" i="32"/>
  <c r="J58" i="32"/>
  <c r="J50" i="32"/>
  <c r="J38" i="32"/>
  <c r="J57" i="32"/>
  <c r="J53" i="32"/>
  <c r="J49" i="32"/>
  <c r="J45" i="32"/>
  <c r="J41" i="32"/>
  <c r="J37" i="32"/>
  <c r="J33" i="32"/>
  <c r="J29" i="32"/>
  <c r="J25" i="32"/>
  <c r="J21" i="32"/>
  <c r="J39" i="32"/>
  <c r="J23" i="32"/>
  <c r="J35" i="32"/>
  <c r="J31" i="32"/>
  <c r="J19" i="32"/>
  <c r="J51" i="32"/>
  <c r="J17" i="32"/>
  <c r="J55" i="32"/>
  <c r="J47" i="32"/>
  <c r="J43" i="32"/>
  <c r="C61" i="32"/>
  <c r="F61" i="32"/>
  <c r="C32" i="32"/>
  <c r="C37" i="32"/>
  <c r="C38" i="32"/>
  <c r="C20" i="32"/>
  <c r="C44" i="32"/>
  <c r="C25" i="32"/>
  <c r="C57" i="32"/>
  <c r="C18" i="32"/>
  <c r="C19" i="32"/>
  <c r="C33" i="32"/>
  <c r="C28" i="32"/>
  <c r="C43" i="32"/>
  <c r="C39" i="32"/>
  <c r="C17" i="32"/>
  <c r="C41" i="32"/>
  <c r="C42" i="32"/>
  <c r="C58" i="32"/>
  <c r="C49" i="32"/>
  <c r="C24" i="32"/>
  <c r="C36" i="32"/>
  <c r="C40" i="32"/>
  <c r="C21" i="32"/>
  <c r="C45" i="32"/>
  <c r="C46" i="32"/>
  <c r="C50" i="32"/>
  <c r="C23" i="32"/>
  <c r="C29" i="32"/>
  <c r="C26" i="32"/>
  <c r="C55" i="32"/>
  <c r="C34" i="32"/>
  <c r="C52" i="32"/>
  <c r="C51" i="32"/>
  <c r="C48" i="32"/>
  <c r="C47" i="32"/>
  <c r="C53" i="32"/>
  <c r="C54" i="32"/>
  <c r="C35" i="32"/>
  <c r="C56" i="32"/>
  <c r="C31" i="32"/>
  <c r="C30" i="32"/>
  <c r="C22" i="32"/>
  <c r="K61" i="32"/>
  <c r="H57" i="32"/>
  <c r="H53" i="32"/>
  <c r="H49" i="32"/>
  <c r="H45" i="32"/>
  <c r="H41" i="32"/>
  <c r="H37" i="32"/>
  <c r="H33" i="32"/>
  <c r="H29" i="32"/>
  <c r="H25" i="32"/>
  <c r="H21" i="32"/>
  <c r="H51" i="32"/>
  <c r="H39" i="32"/>
  <c r="H23" i="32"/>
  <c r="H61" i="32"/>
  <c r="H47" i="32"/>
  <c r="H35" i="32"/>
  <c r="H31" i="32"/>
  <c r="H19" i="32"/>
  <c r="H55" i="32"/>
  <c r="H43" i="32"/>
  <c r="H58" i="32"/>
  <c r="H54" i="32"/>
  <c r="H50" i="32"/>
  <c r="H46" i="32"/>
  <c r="H42" i="32"/>
  <c r="H38" i="32"/>
  <c r="H34" i="32"/>
  <c r="H30" i="32"/>
  <c r="H26" i="32"/>
  <c r="H22" i="32"/>
  <c r="H18" i="32"/>
  <c r="H40" i="32"/>
  <c r="H24" i="32"/>
  <c r="H28" i="32"/>
  <c r="H36" i="32"/>
  <c r="H17" i="32"/>
  <c r="H44" i="32"/>
  <c r="H52" i="32"/>
  <c r="H32" i="32"/>
  <c r="H20" i="32"/>
  <c r="H48" i="32"/>
  <c r="H56" i="32"/>
</calcChain>
</file>

<file path=xl/sharedStrings.xml><?xml version="1.0" encoding="utf-8"?>
<sst xmlns="http://schemas.openxmlformats.org/spreadsheetml/2006/main" count="68" uniqueCount="62">
  <si>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</si>
  <si>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</si>
  <si>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</si>
  <si>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</si>
  <si>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</si>
  <si>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</si>
  <si>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</si>
  <si>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</si>
  <si>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</si>
  <si>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</si>
  <si>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</si>
  <si>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</si>
  <si>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</si>
  <si>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</si>
  <si>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</si>
  <si>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</si>
  <si>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</si>
  <si>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</si>
  <si>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</si>
  <si>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</si>
  <si>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</si>
  <si>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</si>
  <si>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</si>
  <si>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</si>
  <si>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</si>
  <si>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</si>
  <si>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</si>
  <si>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</si>
  <si>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</si>
  <si>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</si>
  <si>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</si>
  <si>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</si>
  <si>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</si>
  <si>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</si>
  <si>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</si>
  <si>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</si>
  <si>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</si>
  <si>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</si>
  <si>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</si>
  <si>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</si>
  <si>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</si>
  <si>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</si>
  <si>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</si>
  <si>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</si>
  <si>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</si>
  <si>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</si>
  <si>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</si>
  <si>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</si>
  <si>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</si>
  <si>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</si>
  <si>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</si>
  <si>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</si>
  <si>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CITROEN/DS</t>
  </si>
  <si>
    <t>LANCIA</t>
  </si>
  <si>
    <t>DR</t>
  </si>
  <si>
    <t>TESLA</t>
  </si>
  <si>
    <t>20/19</t>
  </si>
  <si>
    <t>AGOSTO</t>
  </si>
  <si>
    <t>GENNAIO/AGOSTO</t>
  </si>
  <si>
    <t>AUGUST</t>
  </si>
  <si>
    <t>JANUARY/AUGUST</t>
  </si>
  <si>
    <t>I dati  rappresentano le risultanze dell'archivio nazionale dei veicoli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</si>
</sst>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0.0"/>
    <numFmt numFmtId="166" formatCode="#,##0_);\(#,##0\)"/>
    <numFmt numFmtId="167" formatCode="#,##0_ ;\-#,##0\ "/>
    <numFmt numFmtId="168" formatCode="_-* #,##0_-;\-* #,##0_-;_-* &quot;-&quot;??_-;_-@_-"/>
    <numFmt numFmtId="169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9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11" applyFont="1"/>
    <xf numFmtId="166" fontId="7" fillId="0" borderId="0" xfId="11" applyNumberFormat="1" applyFont="1"/>
    <xf numFmtId="0" fontId="19" fillId="0" borderId="0" xfId="11" applyFont="1"/>
    <xf numFmtId="0" fontId="21" fillId="0" borderId="0" xfId="11" applyFont="1"/>
    <xf numFmtId="166" fontId="21" fillId="0" borderId="0" xfId="11" applyNumberFormat="1" applyFont="1"/>
    <xf numFmtId="0" fontId="22" fillId="0" borderId="0" xfId="11" applyFont="1"/>
    <xf numFmtId="167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7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7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7" fontId="12" fillId="0" borderId="5" xfId="0" applyNumberFormat="1" applyFont="1" applyBorder="1"/>
    <xf numFmtId="0" fontId="12" fillId="0" borderId="5" xfId="11" applyFont="1" applyBorder="1"/>
    <xf numFmtId="167" fontId="12" fillId="2" borderId="5" xfId="11" applyNumberFormat="1" applyFont="1" applyFill="1" applyBorder="1"/>
    <xf numFmtId="167" fontId="12" fillId="0" borderId="5" xfId="11" applyNumberFormat="1" applyFont="1" applyBorder="1"/>
    <xf numFmtId="167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7" fontId="11" fillId="0" borderId="1" xfId="0" applyNumberFormat="1" applyFont="1" applyBorder="1"/>
    <xf numFmtId="167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7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5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8" fontId="12" fillId="0" borderId="10" xfId="26" applyNumberFormat="1" applyFont="1" applyBorder="1" applyAlignment="1">
      <alignment horizontal="right"/>
    </xf>
    <xf numFmtId="168" fontId="12" fillId="0" borderId="5" xfId="26" applyNumberFormat="1" applyFont="1" applyBorder="1"/>
    <xf numFmtId="168" fontId="12" fillId="2" borderId="5" xfId="26" applyNumberFormat="1" applyFont="1" applyFill="1" applyBorder="1"/>
    <xf numFmtId="168" fontId="12" fillId="3" borderId="0" xfId="26" applyNumberFormat="1" applyFont="1" applyFill="1"/>
    <xf numFmtId="168" fontId="12" fillId="3" borderId="5" xfId="26" applyNumberFormat="1" applyFont="1" applyFill="1" applyBorder="1"/>
    <xf numFmtId="167" fontId="11" fillId="0" borderId="1" xfId="26" applyNumberFormat="1" applyFont="1" applyBorder="1"/>
    <xf numFmtId="167" fontId="12" fillId="0" borderId="4" xfId="26" applyNumberFormat="1" applyFont="1" applyBorder="1"/>
    <xf numFmtId="167" fontId="12" fillId="0" borderId="5" xfId="26" applyNumberFormat="1" applyFont="1" applyBorder="1"/>
    <xf numFmtId="166" fontId="6" fillId="0" borderId="0" xfId="11" applyNumberFormat="1" applyFont="1"/>
    <xf numFmtId="168" fontId="7" fillId="0" borderId="0" xfId="11" applyNumberFormat="1" applyFont="1"/>
    <xf numFmtId="0" fontId="20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161925</xdr:rowOff>
        </xdr:from>
        <xdr:to>
          <xdr:col>1</xdr:col>
          <xdr:colOff>133350</xdr:colOff>
          <xdr:row>3</xdr:row>
          <xdr:rowOff>28575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82020"/>
      <sheetName val="Best sellers -Top 10 082020"/>
      <sheetName val="Groups 082020"/>
      <sheetName val="Monthly trend"/>
      <sheetName val="Monthly trend by make 2020"/>
      <sheetName val="Monthly trend by make 2019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I10">
            <v>12219</v>
          </cell>
          <cell r="N10">
            <v>121789</v>
          </cell>
        </row>
        <row r="11">
          <cell r="I11">
            <v>1326</v>
          </cell>
          <cell r="N11">
            <v>9875</v>
          </cell>
        </row>
        <row r="12">
          <cell r="I12">
            <v>2261</v>
          </cell>
          <cell r="N12">
            <v>24670</v>
          </cell>
        </row>
        <row r="13">
          <cell r="I13">
            <v>4480</v>
          </cell>
          <cell r="N13">
            <v>33741</v>
          </cell>
        </row>
        <row r="14">
          <cell r="I14">
            <v>38</v>
          </cell>
          <cell r="N14">
            <v>720</v>
          </cell>
        </row>
        <row r="15">
          <cell r="I15">
            <v>22</v>
          </cell>
          <cell r="N15">
            <v>377</v>
          </cell>
        </row>
        <row r="16">
          <cell r="I16">
            <v>275</v>
          </cell>
          <cell r="N16">
            <v>1689</v>
          </cell>
        </row>
        <row r="17">
          <cell r="I17">
            <v>7</v>
          </cell>
          <cell r="N17">
            <v>200</v>
          </cell>
        </row>
        <row r="18">
          <cell r="I18">
            <v>2</v>
          </cell>
          <cell r="N18">
            <v>18</v>
          </cell>
        </row>
        <row r="20">
          <cell r="I20">
            <v>2893</v>
          </cell>
          <cell r="N20">
            <v>30994</v>
          </cell>
        </row>
        <row r="21">
          <cell r="I21">
            <v>2539</v>
          </cell>
          <cell r="N21">
            <v>27465</v>
          </cell>
        </row>
        <row r="22">
          <cell r="I22">
            <v>4616</v>
          </cell>
          <cell r="N22">
            <v>40878</v>
          </cell>
        </row>
        <row r="23">
          <cell r="I23">
            <v>3761</v>
          </cell>
          <cell r="N23">
            <v>31058</v>
          </cell>
        </row>
        <row r="24">
          <cell r="I24">
            <v>6569</v>
          </cell>
          <cell r="N24">
            <v>53492</v>
          </cell>
        </row>
        <row r="25">
          <cell r="I25">
            <v>411</v>
          </cell>
          <cell r="N25">
            <v>3748</v>
          </cell>
        </row>
        <row r="26">
          <cell r="I26">
            <v>3163</v>
          </cell>
          <cell r="N26">
            <v>20884</v>
          </cell>
        </row>
        <row r="27">
          <cell r="I27">
            <v>155</v>
          </cell>
          <cell r="N27">
            <v>2198</v>
          </cell>
        </row>
        <row r="28">
          <cell r="I28">
            <v>2552</v>
          </cell>
          <cell r="N28">
            <v>22016</v>
          </cell>
        </row>
        <row r="29">
          <cell r="I29">
            <v>525</v>
          </cell>
          <cell r="N29">
            <v>7376</v>
          </cell>
        </row>
        <row r="30">
          <cell r="I30">
            <v>722</v>
          </cell>
          <cell r="N30">
            <v>5835</v>
          </cell>
        </row>
        <row r="31">
          <cell r="I31">
            <v>2574</v>
          </cell>
          <cell r="N31">
            <v>27180</v>
          </cell>
        </row>
        <row r="32">
          <cell r="I32">
            <v>934</v>
          </cell>
          <cell r="N32">
            <v>9444</v>
          </cell>
        </row>
        <row r="33">
          <cell r="I33">
            <v>286</v>
          </cell>
          <cell r="N33">
            <v>2609</v>
          </cell>
        </row>
        <row r="34">
          <cell r="I34">
            <v>2080</v>
          </cell>
          <cell r="N34">
            <v>15828</v>
          </cell>
        </row>
        <row r="35">
          <cell r="I35">
            <v>3725</v>
          </cell>
          <cell r="N35">
            <v>34351</v>
          </cell>
        </row>
        <row r="36">
          <cell r="I36">
            <v>5278</v>
          </cell>
          <cell r="N36">
            <v>48913</v>
          </cell>
        </row>
        <row r="37">
          <cell r="I37">
            <v>274</v>
          </cell>
          <cell r="N37">
            <v>3852</v>
          </cell>
        </row>
        <row r="38">
          <cell r="I38">
            <v>5099</v>
          </cell>
          <cell r="N38">
            <v>47764</v>
          </cell>
        </row>
        <row r="39">
          <cell r="I39">
            <v>1568</v>
          </cell>
          <cell r="N39">
            <v>13265</v>
          </cell>
        </row>
        <row r="40">
          <cell r="I40">
            <v>1648</v>
          </cell>
          <cell r="N40">
            <v>14954</v>
          </cell>
        </row>
        <row r="41">
          <cell r="I41">
            <v>184</v>
          </cell>
          <cell r="N41">
            <v>2083</v>
          </cell>
        </row>
        <row r="42">
          <cell r="I42">
            <v>117</v>
          </cell>
          <cell r="N42">
            <v>775</v>
          </cell>
        </row>
        <row r="43">
          <cell r="I43">
            <v>87</v>
          </cell>
          <cell r="N43">
            <v>1195</v>
          </cell>
        </row>
        <row r="44">
          <cell r="I44">
            <v>1865</v>
          </cell>
          <cell r="N44">
            <v>17461</v>
          </cell>
        </row>
        <row r="45">
          <cell r="I45">
            <v>195</v>
          </cell>
          <cell r="N45">
            <v>1596</v>
          </cell>
        </row>
        <row r="46">
          <cell r="I46">
            <v>4154</v>
          </cell>
          <cell r="N46">
            <v>38076</v>
          </cell>
        </row>
        <row r="47">
          <cell r="I47">
            <v>236</v>
          </cell>
          <cell r="N47">
            <v>2501</v>
          </cell>
        </row>
        <row r="48">
          <cell r="I48">
            <v>8708</v>
          </cell>
          <cell r="N48">
            <v>77286</v>
          </cell>
        </row>
        <row r="49">
          <cell r="I49">
            <v>1115</v>
          </cell>
          <cell r="N49">
            <v>10227</v>
          </cell>
        </row>
        <row r="50">
          <cell r="I50">
            <v>138</v>
          </cell>
          <cell r="N50">
            <v>1272</v>
          </cell>
        </row>
      </sheetData>
      <sheetData sheetId="5">
        <row r="10">
          <cell r="I10">
            <v>13036</v>
          </cell>
          <cell r="AF10">
            <v>203890</v>
          </cell>
        </row>
        <row r="11">
          <cell r="I11">
            <v>1162</v>
          </cell>
          <cell r="AF11">
            <v>17744</v>
          </cell>
        </row>
        <row r="12">
          <cell r="I12">
            <v>2503</v>
          </cell>
          <cell r="AF12">
            <v>41505</v>
          </cell>
        </row>
        <row r="13">
          <cell r="I13">
            <v>4137</v>
          </cell>
          <cell r="AF13">
            <v>58688</v>
          </cell>
        </row>
        <row r="14">
          <cell r="I14">
            <v>50</v>
          </cell>
          <cell r="AF14">
            <v>1494</v>
          </cell>
        </row>
        <row r="15">
          <cell r="I15">
            <v>39</v>
          </cell>
          <cell r="AF15">
            <v>386</v>
          </cell>
        </row>
        <row r="16">
          <cell r="I16">
            <v>941</v>
          </cell>
          <cell r="AF16">
            <v>3104</v>
          </cell>
        </row>
        <row r="17">
          <cell r="I17">
            <v>11</v>
          </cell>
          <cell r="AF17">
            <v>248</v>
          </cell>
        </row>
        <row r="18">
          <cell r="I18">
            <v>3</v>
          </cell>
          <cell r="AF18">
            <v>23</v>
          </cell>
        </row>
        <row r="20">
          <cell r="I20">
            <v>2672</v>
          </cell>
          <cell r="AF20">
            <v>44009</v>
          </cell>
        </row>
        <row r="21">
          <cell r="I21">
            <v>2781</v>
          </cell>
          <cell r="AF21">
            <v>38940</v>
          </cell>
        </row>
        <row r="22">
          <cell r="I22">
            <v>3680</v>
          </cell>
          <cell r="AF22">
            <v>64372</v>
          </cell>
        </row>
        <row r="23">
          <cell r="I23">
            <v>5853</v>
          </cell>
          <cell r="AF23">
            <v>62047</v>
          </cell>
        </row>
        <row r="24">
          <cell r="I24">
            <v>5629</v>
          </cell>
          <cell r="AF24">
            <v>82868</v>
          </cell>
        </row>
        <row r="25">
          <cell r="I25">
            <v>302</v>
          </cell>
          <cell r="AF25">
            <v>5854</v>
          </cell>
        </row>
        <row r="26">
          <cell r="I26">
            <v>2278</v>
          </cell>
          <cell r="AF26">
            <v>31973</v>
          </cell>
        </row>
        <row r="27">
          <cell r="I27">
            <v>291</v>
          </cell>
          <cell r="AF27">
            <v>5775</v>
          </cell>
        </row>
        <row r="28">
          <cell r="I28">
            <v>2310</v>
          </cell>
          <cell r="AF28">
            <v>31910</v>
          </cell>
        </row>
        <row r="29">
          <cell r="I29">
            <v>623</v>
          </cell>
          <cell r="AF29">
            <v>11179</v>
          </cell>
        </row>
        <row r="30">
          <cell r="I30">
            <v>424</v>
          </cell>
          <cell r="AF30">
            <v>7691</v>
          </cell>
        </row>
        <row r="31">
          <cell r="I31">
            <v>2417</v>
          </cell>
          <cell r="AF31">
            <v>40807</v>
          </cell>
        </row>
        <row r="32">
          <cell r="I32">
            <v>760</v>
          </cell>
          <cell r="AF32">
            <v>14187</v>
          </cell>
        </row>
        <row r="33">
          <cell r="I33">
            <v>348</v>
          </cell>
          <cell r="AF33">
            <v>5549</v>
          </cell>
        </row>
        <row r="34">
          <cell r="I34">
            <v>1671</v>
          </cell>
          <cell r="AF34">
            <v>29979</v>
          </cell>
        </row>
        <row r="35">
          <cell r="I35">
            <v>4548</v>
          </cell>
          <cell r="AF35">
            <v>73199</v>
          </cell>
        </row>
        <row r="36">
          <cell r="I36">
            <v>4867</v>
          </cell>
          <cell r="AF36">
            <v>76702</v>
          </cell>
        </row>
        <row r="37">
          <cell r="I37">
            <v>239</v>
          </cell>
          <cell r="AF37">
            <v>4289</v>
          </cell>
        </row>
        <row r="38">
          <cell r="I38">
            <v>5860</v>
          </cell>
          <cell r="AF38">
            <v>81132</v>
          </cell>
        </row>
        <row r="39">
          <cell r="I39">
            <v>1324</v>
          </cell>
          <cell r="AF39">
            <v>18416</v>
          </cell>
        </row>
        <row r="40">
          <cell r="I40">
            <v>1388</v>
          </cell>
          <cell r="AF40">
            <v>18712</v>
          </cell>
        </row>
        <row r="41">
          <cell r="I41">
            <v>2686</v>
          </cell>
          <cell r="AF41">
            <v>18319</v>
          </cell>
        </row>
        <row r="42">
          <cell r="I42">
            <v>149</v>
          </cell>
          <cell r="AF42">
            <v>1729</v>
          </cell>
        </row>
        <row r="43">
          <cell r="I43">
            <v>124</v>
          </cell>
          <cell r="AF43">
            <v>1676</v>
          </cell>
        </row>
        <row r="44">
          <cell r="I44">
            <v>1461</v>
          </cell>
          <cell r="AF44">
            <v>25728</v>
          </cell>
        </row>
        <row r="45">
          <cell r="I45">
            <v>113</v>
          </cell>
          <cell r="AF45">
            <v>1508</v>
          </cell>
        </row>
        <row r="46">
          <cell r="I46">
            <v>3716</v>
          </cell>
          <cell r="AF46">
            <v>60582</v>
          </cell>
        </row>
        <row r="47">
          <cell r="I47">
            <v>253</v>
          </cell>
          <cell r="AF47">
            <v>3705</v>
          </cell>
        </row>
        <row r="48">
          <cell r="I48">
            <v>7448</v>
          </cell>
          <cell r="AF48">
            <v>120829</v>
          </cell>
        </row>
        <row r="49">
          <cell r="I49">
            <v>894</v>
          </cell>
          <cell r="AF49">
            <v>13446</v>
          </cell>
        </row>
        <row r="50">
          <cell r="I50">
            <v>193</v>
          </cell>
          <cell r="AF50">
            <v>1510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/>
  </sheetViews>
  <sheetFormatPr defaultColWidth="25.7109375" defaultRowHeight="15"/>
  <cols>
    <col min="1" max="1" width="20.85546875" style="1" customWidth="1"/>
    <col min="2" max="5" width="9.28515625" style="1" customWidth="1"/>
    <col min="6" max="6" width="10" style="1" customWidth="1"/>
    <col min="7" max="7" width="10.7109375" style="1" bestFit="1" customWidth="1"/>
    <col min="8" max="8" width="9.28515625" style="1" customWidth="1"/>
    <col min="9" max="9" width="10.7109375" style="1" bestFit="1" customWidth="1"/>
    <col min="10" max="10" width="9.28515625" style="1" customWidth="1"/>
    <col min="11" max="11" width="10" style="1" customWidth="1"/>
    <col min="12" max="16384" width="25.7109375" style="1"/>
  </cols>
  <sheetData>
    <row r="7" spans="1:11">
      <c r="H7" s="8"/>
      <c r="I7" s="9"/>
    </row>
    <row r="8" spans="1:11">
      <c r="H8" s="9"/>
      <c r="I8" s="9"/>
    </row>
    <row r="9" spans="1:11" ht="18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8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G11" s="75"/>
      <c r="H11" s="17"/>
      <c r="I11" s="75"/>
    </row>
    <row r="12" spans="1:11">
      <c r="A12" s="65" t="s">
        <v>50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5.75">
      <c r="A14" s="26"/>
      <c r="B14" s="77" t="s">
        <v>57</v>
      </c>
      <c r="C14" s="78"/>
      <c r="D14" s="78"/>
      <c r="E14" s="79"/>
      <c r="F14" s="12" t="s">
        <v>27</v>
      </c>
      <c r="G14" s="77" t="s">
        <v>58</v>
      </c>
      <c r="H14" s="78"/>
      <c r="I14" s="78"/>
      <c r="J14" s="79"/>
      <c r="K14" s="12" t="s">
        <v>27</v>
      </c>
    </row>
    <row r="15" spans="1:11" ht="15.75">
      <c r="A15" s="26"/>
      <c r="B15" s="80" t="s">
        <v>59</v>
      </c>
      <c r="C15" s="81"/>
      <c r="D15" s="81"/>
      <c r="E15" s="82"/>
      <c r="F15" s="13" t="s">
        <v>32</v>
      </c>
      <c r="G15" s="80" t="s">
        <v>60</v>
      </c>
      <c r="H15" s="81"/>
      <c r="I15" s="81"/>
      <c r="J15" s="82"/>
      <c r="K15" s="13" t="s">
        <v>32</v>
      </c>
    </row>
    <row r="16" spans="1:11" ht="15.75">
      <c r="A16" s="27" t="s">
        <v>51</v>
      </c>
      <c r="B16" s="14">
        <v>2020</v>
      </c>
      <c r="C16" s="15" t="s">
        <v>29</v>
      </c>
      <c r="D16" s="14">
        <v>2019</v>
      </c>
      <c r="E16" s="15" t="s">
        <v>29</v>
      </c>
      <c r="F16" s="16" t="s">
        <v>56</v>
      </c>
      <c r="G16" s="14">
        <v>2020</v>
      </c>
      <c r="H16" s="15" t="s">
        <v>29</v>
      </c>
      <c r="I16" s="14">
        <v>2019</v>
      </c>
      <c r="J16" s="15" t="s">
        <v>29</v>
      </c>
      <c r="K16" s="16" t="s">
        <v>56</v>
      </c>
    </row>
    <row r="17" spans="1:11" ht="15.75">
      <c r="A17" s="28" t="s">
        <v>48</v>
      </c>
      <c r="B17" s="66">
        <f>+B18+B19+B20+B21+B22</f>
        <v>20324</v>
      </c>
      <c r="C17" s="29">
        <f t="shared" ref="C17:C59" si="0">B17/B$61*100</f>
        <v>22.887129649440887</v>
      </c>
      <c r="D17" s="66">
        <f>+D18+D19+D20+D21+D22</f>
        <v>20888</v>
      </c>
      <c r="E17" s="29">
        <f t="shared" ref="E17:E59" si="1">D17/D$61*100</f>
        <v>23.421241478292071</v>
      </c>
      <c r="F17" s="30">
        <f t="shared" ref="F17:F61" si="2">IF(B17&lt;&gt;0,IF(D17&lt;&gt;0,(B17-D17)/D17*100,"-"),"-")</f>
        <v>-2.7001148985063192</v>
      </c>
      <c r="G17" s="66">
        <f>+G18+G19+G20+G21+G22</f>
        <v>190795</v>
      </c>
      <c r="H17" s="29">
        <f t="shared" ref="H17:H59" si="3">G17/G$61*100</f>
        <v>23.564975205488757</v>
      </c>
      <c r="I17" s="66">
        <f>+I18+I19+I20+I21+I22</f>
        <v>323321</v>
      </c>
      <c r="J17" s="29">
        <f t="shared" ref="J17:J59" si="4">I17/I$61*100</f>
        <v>24.388626722103879</v>
      </c>
      <c r="K17" s="30">
        <f t="shared" ref="K17:K55" si="5">IF(G17&lt;&gt;0,IF(I17&lt;&gt;0,(G17-I17)/I17*100,"-"),"-")</f>
        <v>-40.988986177823278</v>
      </c>
    </row>
    <row r="18" spans="1:11" ht="15.75">
      <c r="A18" s="31" t="s">
        <v>0</v>
      </c>
      <c r="B18" s="67">
        <f>'[1]Monthly trend by make 2020'!I10</f>
        <v>12219</v>
      </c>
      <c r="C18" s="29">
        <f t="shared" si="0"/>
        <v>13.759980180403375</v>
      </c>
      <c r="D18" s="67">
        <f>'[1]Monthly trend by make 2019'!I10</f>
        <v>13036</v>
      </c>
      <c r="E18" s="29">
        <f t="shared" si="1"/>
        <v>14.61697165410836</v>
      </c>
      <c r="F18" s="30">
        <f t="shared" si="2"/>
        <v>-6.2672598956735204</v>
      </c>
      <c r="G18" s="67">
        <f>'[1]Monthly trend by make 2020'!N10</f>
        <v>121789</v>
      </c>
      <c r="H18" s="29">
        <f t="shared" si="3"/>
        <v>15.042085826679264</v>
      </c>
      <c r="I18" s="67">
        <f>'[1]Monthly trend by make 2019'!AF10</f>
        <v>203890</v>
      </c>
      <c r="J18" s="29">
        <f t="shared" si="4"/>
        <v>15.379752946359066</v>
      </c>
      <c r="K18" s="30">
        <f t="shared" si="5"/>
        <v>-40.267300995634905</v>
      </c>
    </row>
    <row r="19" spans="1:11" ht="15.75">
      <c r="A19" s="31" t="s">
        <v>1</v>
      </c>
      <c r="B19" s="67">
        <f>'[1]Monthly trend by make 2020'!I11</f>
        <v>1326</v>
      </c>
      <c r="C19" s="29">
        <f t="shared" si="0"/>
        <v>1.4932264276303195</v>
      </c>
      <c r="D19" s="67">
        <f>'[1]Monthly trend by make 2019'!I11</f>
        <v>1162</v>
      </c>
      <c r="E19" s="29">
        <f t="shared" si="1"/>
        <v>1.302924291352709</v>
      </c>
      <c r="F19" s="30">
        <f t="shared" si="2"/>
        <v>14.113597246127366</v>
      </c>
      <c r="G19" s="67">
        <f>'[1]Monthly trend by make 2020'!N11</f>
        <v>9875</v>
      </c>
      <c r="H19" s="29">
        <f t="shared" si="3"/>
        <v>1.2196552852758273</v>
      </c>
      <c r="I19" s="67">
        <f>'[1]Monthly trend by make 2019'!AF11</f>
        <v>17744</v>
      </c>
      <c r="J19" s="29">
        <f t="shared" si="4"/>
        <v>1.3384586604551243</v>
      </c>
      <c r="K19" s="30">
        <f t="shared" si="5"/>
        <v>-44.347385031559966</v>
      </c>
    </row>
    <row r="20" spans="1:11" ht="15.75">
      <c r="A20" s="31" t="s">
        <v>53</v>
      </c>
      <c r="B20" s="67">
        <f>'[1]Monthly trend by make 2020'!I12</f>
        <v>2261</v>
      </c>
      <c r="C20" s="32">
        <f t="shared" si="0"/>
        <v>2.5461424983952883</v>
      </c>
      <c r="D20" s="68">
        <f>'[1]Monthly trend by make 2019'!I12</f>
        <v>2503</v>
      </c>
      <c r="E20" s="32">
        <f t="shared" si="1"/>
        <v>2.8065572299964119</v>
      </c>
      <c r="F20" s="33">
        <f t="shared" si="2"/>
        <v>-9.668397922493007</v>
      </c>
      <c r="G20" s="68">
        <f>'[1]Monthly trend by make 2020'!N12</f>
        <v>24670</v>
      </c>
      <c r="H20" s="32">
        <f t="shared" si="3"/>
        <v>3.0469767987599656</v>
      </c>
      <c r="I20" s="68">
        <f>'[1]Monthly trend by make 2019'!AF12</f>
        <v>41505</v>
      </c>
      <c r="J20" s="32">
        <f t="shared" si="4"/>
        <v>3.1307893768141302</v>
      </c>
      <c r="K20" s="33">
        <f t="shared" si="5"/>
        <v>-40.56137814721118</v>
      </c>
    </row>
    <row r="21" spans="1:11" ht="15.75">
      <c r="A21" s="31" t="s">
        <v>44</v>
      </c>
      <c r="B21" s="68">
        <f>'[1]Monthly trend by make 2020'!I13</f>
        <v>4480</v>
      </c>
      <c r="C21" s="32">
        <f t="shared" si="0"/>
        <v>5.0449882321145028</v>
      </c>
      <c r="D21" s="68">
        <f>'[1]Monthly trend by make 2019'!I13</f>
        <v>4137</v>
      </c>
      <c r="E21" s="32">
        <f t="shared" si="1"/>
        <v>4.6387244348762113</v>
      </c>
      <c r="F21" s="34">
        <f>IF(B21&lt;&gt;0,IF(D21&lt;&gt;0,(B21-D21)/D21*100,"-"),"-")</f>
        <v>8.2910321489001699</v>
      </c>
      <c r="G21" s="68">
        <f>'[1]Monthly trend by make 2020'!N13</f>
        <v>33741</v>
      </c>
      <c r="H21" s="32">
        <f t="shared" si="3"/>
        <v>4.1673305296700454</v>
      </c>
      <c r="I21" s="68">
        <f>'[1]Monthly trend by make 2019'!AF13</f>
        <v>58688</v>
      </c>
      <c r="J21" s="32">
        <f t="shared" si="4"/>
        <v>4.4269308986017997</v>
      </c>
      <c r="K21" s="34">
        <f t="shared" si="5"/>
        <v>-42.507838058887678</v>
      </c>
    </row>
    <row r="22" spans="1:11" ht="15.75">
      <c r="A22" s="31" t="s">
        <v>26</v>
      </c>
      <c r="B22" s="69">
        <f>'[1]Monthly trend by make 2020'!I14</f>
        <v>38</v>
      </c>
      <c r="C22" s="36">
        <f t="shared" si="0"/>
        <v>4.2792310897399807E-2</v>
      </c>
      <c r="D22" s="70">
        <f>'[1]Monthly trend by make 2019'!I14</f>
        <v>50</v>
      </c>
      <c r="E22" s="36">
        <f t="shared" si="1"/>
        <v>5.6063867958378186E-2</v>
      </c>
      <c r="F22" s="37">
        <f>IF(B22&lt;&gt;0,IF(D22&lt;&gt;0,(B22-D22)/D22*100,"-"),"-")</f>
        <v>-24</v>
      </c>
      <c r="G22" s="69">
        <f>'[1]Monthly trend by make 2020'!N14</f>
        <v>720</v>
      </c>
      <c r="H22" s="36">
        <f t="shared" si="3"/>
        <v>8.8926765103655256E-2</v>
      </c>
      <c r="I22" s="70">
        <f>'[1]Monthly trend by make 2019'!AF14</f>
        <v>1494</v>
      </c>
      <c r="J22" s="36">
        <f t="shared" si="4"/>
        <v>0.11269483987375764</v>
      </c>
      <c r="K22" s="37">
        <f>IF(G22&lt;&gt;0,IF(I22&lt;&gt;0,(G22-I22)/I22*100,"-"),"-")</f>
        <v>-51.807228915662648</v>
      </c>
    </row>
    <row r="23" spans="1:11" ht="15.75">
      <c r="A23" s="35" t="s">
        <v>24</v>
      </c>
      <c r="B23" s="69">
        <f>'[1]Monthly trend by make 2020'!I15</f>
        <v>22</v>
      </c>
      <c r="C23" s="36">
        <f t="shared" si="0"/>
        <v>2.4774495782705151E-2</v>
      </c>
      <c r="D23" s="70">
        <f>'[1]Monthly trend by make 2019'!I15</f>
        <v>39</v>
      </c>
      <c r="E23" s="36">
        <f t="shared" si="1"/>
        <v>4.3729817007534984E-2</v>
      </c>
      <c r="F23" s="37">
        <f>IF(B23&lt;&gt;0,IF(D23&lt;&gt;0,(B23-D23)/D23*100,"-"),"-")</f>
        <v>-43.589743589743591</v>
      </c>
      <c r="G23" s="69">
        <f>'[1]Monthly trend by make 2020'!N15</f>
        <v>377</v>
      </c>
      <c r="H23" s="36">
        <f t="shared" si="3"/>
        <v>4.6563042283441713E-2</v>
      </c>
      <c r="I23" s="70">
        <f>'[1]Monthly trend by make 2019'!AF15</f>
        <v>386</v>
      </c>
      <c r="J23" s="36">
        <f t="shared" si="4"/>
        <v>2.9116605215040465E-2</v>
      </c>
      <c r="K23" s="37">
        <f t="shared" si="5"/>
        <v>-2.3316062176165802</v>
      </c>
    </row>
    <row r="24" spans="1:11" ht="15.75">
      <c r="A24" s="35" t="s">
        <v>54</v>
      </c>
      <c r="B24" s="69">
        <f>'[1]Monthly trend by make 2020'!I16</f>
        <v>275</v>
      </c>
      <c r="C24" s="36">
        <f t="shared" si="0"/>
        <v>0.30968119728381438</v>
      </c>
      <c r="D24" s="69">
        <f>'[1]Monthly trend by make 2019'!I16</f>
        <v>941</v>
      </c>
      <c r="E24" s="36">
        <f t="shared" si="1"/>
        <v>1.0551219949766775</v>
      </c>
      <c r="F24" s="37">
        <f t="shared" ref="F24" si="6">IF(B24&lt;&gt;0,IF(D24&lt;&gt;0,(B24-D24)/D24*100,"-"),"-")</f>
        <v>-70.775770456960686</v>
      </c>
      <c r="G24" s="69">
        <f>'[1]Monthly trend by make 2020'!N16</f>
        <v>1689</v>
      </c>
      <c r="H24" s="36">
        <f t="shared" si="3"/>
        <v>0.20860736980565794</v>
      </c>
      <c r="I24" s="69">
        <f>'[1]Monthly trend by make 2019'!AF16</f>
        <v>3104</v>
      </c>
      <c r="J24" s="36">
        <f t="shared" si="4"/>
        <v>0.23413974763597306</v>
      </c>
      <c r="K24" s="37">
        <f t="shared" si="5"/>
        <v>-45.586340206185568</v>
      </c>
    </row>
    <row r="25" spans="1:11" ht="15.75">
      <c r="A25" s="35" t="s">
        <v>25</v>
      </c>
      <c r="B25" s="69">
        <f>'[1]Monthly trend by make 2020'!I17</f>
        <v>7</v>
      </c>
      <c r="C25" s="36">
        <f t="shared" si="0"/>
        <v>7.8827941126789116E-3</v>
      </c>
      <c r="D25" s="69">
        <f>'[1]Monthly trend by make 2019'!I17</f>
        <v>11</v>
      </c>
      <c r="E25" s="36">
        <f t="shared" si="1"/>
        <v>1.23340509508432E-2</v>
      </c>
      <c r="F25" s="37">
        <f t="shared" si="2"/>
        <v>-36.363636363636367</v>
      </c>
      <c r="G25" s="69">
        <f>'[1]Monthly trend by make 2020'!N17</f>
        <v>200</v>
      </c>
      <c r="H25" s="36">
        <f t="shared" si="3"/>
        <v>2.4701879195459794E-2</v>
      </c>
      <c r="I25" s="69">
        <f>'[1]Monthly trend by make 2019'!AF17</f>
        <v>248</v>
      </c>
      <c r="J25" s="36">
        <f t="shared" si="4"/>
        <v>1.8707041692564857E-2</v>
      </c>
      <c r="K25" s="37">
        <f t="shared" si="5"/>
        <v>-19.35483870967742</v>
      </c>
    </row>
    <row r="26" spans="1:11" ht="15.75">
      <c r="A26" s="35" t="s">
        <v>2</v>
      </c>
      <c r="B26" s="69">
        <f>'[1]Monthly trend by make 2020'!I18</f>
        <v>2</v>
      </c>
      <c r="C26" s="36">
        <f t="shared" si="0"/>
        <v>2.252226889336832E-3</v>
      </c>
      <c r="D26" s="69">
        <f>'[1]Monthly trend by make 2019'!I18</f>
        <v>3</v>
      </c>
      <c r="E26" s="36">
        <f t="shared" si="1"/>
        <v>3.3638320775026907E-3</v>
      </c>
      <c r="F26" s="38">
        <f t="shared" si="2"/>
        <v>-33.333333333333329</v>
      </c>
      <c r="G26" s="69">
        <f>'[1]Monthly trend by make 2020'!N18</f>
        <v>18</v>
      </c>
      <c r="H26" s="36">
        <f t="shared" si="3"/>
        <v>2.2231691275913816E-3</v>
      </c>
      <c r="I26" s="69">
        <f>'[1]Monthly trend by make 2019'!AF18</f>
        <v>23</v>
      </c>
      <c r="J26" s="36">
        <f t="shared" si="4"/>
        <v>1.7349272537459342E-3</v>
      </c>
      <c r="K26" s="38">
        <f t="shared" si="5"/>
        <v>-21.739130434782609</v>
      </c>
    </row>
    <row r="27" spans="1:11" ht="15.75">
      <c r="A27" s="39" t="s">
        <v>35</v>
      </c>
      <c r="B27" s="71">
        <f>SUM(B18:B26)</f>
        <v>20630</v>
      </c>
      <c r="C27" s="40">
        <f t="shared" si="0"/>
        <v>23.231720363509421</v>
      </c>
      <c r="D27" s="71">
        <f>SUM(D18:D26)</f>
        <v>21882</v>
      </c>
      <c r="E27" s="40">
        <f t="shared" si="1"/>
        <v>24.535791173304627</v>
      </c>
      <c r="F27" s="41">
        <f t="shared" si="2"/>
        <v>-5.7215976601773146</v>
      </c>
      <c r="G27" s="71">
        <f>SUM(G18:G26)</f>
        <v>193079</v>
      </c>
      <c r="H27" s="40">
        <f t="shared" si="3"/>
        <v>23.847070665900908</v>
      </c>
      <c r="I27" s="71">
        <f>SUM(I18:I26)</f>
        <v>327082</v>
      </c>
      <c r="J27" s="40">
        <f t="shared" si="4"/>
        <v>24.672325043901203</v>
      </c>
      <c r="K27" s="41">
        <f t="shared" si="5"/>
        <v>-40.969237072049211</v>
      </c>
    </row>
    <row r="28" spans="1:11" ht="15.75">
      <c r="A28" s="28" t="s">
        <v>3</v>
      </c>
      <c r="B28" s="67">
        <f>'[1]Monthly trend by make 2020'!I20</f>
        <v>2893</v>
      </c>
      <c r="C28" s="42">
        <f t="shared" si="0"/>
        <v>3.2578461954257274</v>
      </c>
      <c r="D28" s="43">
        <f>'[1]Monthly trend by make 2019'!I20</f>
        <v>2672</v>
      </c>
      <c r="E28" s="44">
        <f t="shared" si="1"/>
        <v>2.9960531036957301</v>
      </c>
      <c r="F28" s="45">
        <f t="shared" si="2"/>
        <v>8.2709580838323369</v>
      </c>
      <c r="G28" s="72">
        <f>'[1]Monthly trend by make 2020'!N20</f>
        <v>30994</v>
      </c>
      <c r="H28" s="42">
        <f t="shared" si="3"/>
        <v>3.8280502189204042</v>
      </c>
      <c r="I28" s="43">
        <f>'[1]Monthly trend by make 2019'!AF20</f>
        <v>44009</v>
      </c>
      <c r="J28" s="44">
        <f t="shared" si="4"/>
        <v>3.319670152613253</v>
      </c>
      <c r="K28" s="45">
        <f t="shared" si="5"/>
        <v>-29.573496330296077</v>
      </c>
    </row>
    <row r="29" spans="1:11" ht="15.75">
      <c r="A29" s="46" t="s">
        <v>4</v>
      </c>
      <c r="B29" s="67">
        <f>'[1]Monthly trend by make 2020'!I21</f>
        <v>2539</v>
      </c>
      <c r="C29" s="29">
        <f t="shared" si="0"/>
        <v>2.8592020360131079</v>
      </c>
      <c r="D29" s="43">
        <f>'[1]Monthly trend by make 2019'!I21</f>
        <v>2781</v>
      </c>
      <c r="E29" s="32">
        <f t="shared" si="1"/>
        <v>3.1182723358449946</v>
      </c>
      <c r="F29" s="47">
        <f t="shared" si="2"/>
        <v>-8.7019057892844298</v>
      </c>
      <c r="G29" s="73">
        <f>'[1]Monthly trend by make 2020'!N21</f>
        <v>27465</v>
      </c>
      <c r="H29" s="29">
        <f t="shared" si="3"/>
        <v>3.3921855605165163</v>
      </c>
      <c r="I29" s="43">
        <f>'[1]Monthly trend by make 2019'!AF21</f>
        <v>38940</v>
      </c>
      <c r="J29" s="32">
        <f t="shared" si="4"/>
        <v>2.9373072722115947</v>
      </c>
      <c r="K29" s="47">
        <f t="shared" si="5"/>
        <v>-29.468412942989215</v>
      </c>
    </row>
    <row r="30" spans="1:11" ht="15.75">
      <c r="A30" s="46" t="s">
        <v>52</v>
      </c>
      <c r="B30" s="67">
        <f>'[1]Monthly trend by make 2020'!I22</f>
        <v>4616</v>
      </c>
      <c r="C30" s="29">
        <f t="shared" si="0"/>
        <v>5.1981396605894075</v>
      </c>
      <c r="D30" s="43">
        <f>'[1]Monthly trend by make 2019'!I22</f>
        <v>3680</v>
      </c>
      <c r="E30" s="32">
        <f t="shared" si="1"/>
        <v>4.1263006817366348</v>
      </c>
      <c r="F30" s="47">
        <f t="shared" si="2"/>
        <v>25.434782608695649</v>
      </c>
      <c r="G30" s="73">
        <f>'[1]Monthly trend by make 2020'!N22</f>
        <v>40878</v>
      </c>
      <c r="H30" s="29">
        <f t="shared" si="3"/>
        <v>5.0488170887600274</v>
      </c>
      <c r="I30" s="43">
        <f>'[1]Monthly trend by make 2019'!AF22</f>
        <v>64372</v>
      </c>
      <c r="J30" s="32">
        <f t="shared" si="4"/>
        <v>4.8556842251362298</v>
      </c>
      <c r="K30" s="47">
        <f t="shared" si="5"/>
        <v>-36.497234822593668</v>
      </c>
    </row>
    <row r="31" spans="1:11" ht="15.75">
      <c r="A31" s="46" t="s">
        <v>37</v>
      </c>
      <c r="B31" s="67">
        <f>'[1]Monthly trend by make 2020'!I23</f>
        <v>3761</v>
      </c>
      <c r="C31" s="29">
        <f t="shared" si="0"/>
        <v>4.2353126653979123</v>
      </c>
      <c r="D31" s="43">
        <f>'[1]Monthly trend by make 2019'!I23</f>
        <v>5853</v>
      </c>
      <c r="E31" s="32">
        <f t="shared" si="1"/>
        <v>6.5628363832077499</v>
      </c>
      <c r="F31" s="47">
        <f t="shared" si="2"/>
        <v>-35.742354348197509</v>
      </c>
      <c r="G31" s="73">
        <f>'[1]Monthly trend by make 2020'!N23</f>
        <v>31058</v>
      </c>
      <c r="H31" s="29">
        <f t="shared" si="3"/>
        <v>3.8359548202629519</v>
      </c>
      <c r="I31" s="43">
        <f>'[1]Monthly trend by make 2019'!AF23</f>
        <v>62047</v>
      </c>
      <c r="J31" s="32">
        <f t="shared" si="4"/>
        <v>4.6803057092684339</v>
      </c>
      <c r="K31" s="47">
        <f t="shared" si="5"/>
        <v>-49.944396989379023</v>
      </c>
    </row>
    <row r="32" spans="1:11" ht="15.75">
      <c r="A32" s="46" t="s">
        <v>5</v>
      </c>
      <c r="B32" s="67">
        <f>'[1]Monthly trend by make 2020'!I24</f>
        <v>6569</v>
      </c>
      <c r="C32" s="29">
        <f t="shared" si="0"/>
        <v>7.3974392180268245</v>
      </c>
      <c r="D32" s="43">
        <f>'[1]Monthly trend by make 2019'!I24</f>
        <v>5629</v>
      </c>
      <c r="E32" s="32">
        <f t="shared" si="1"/>
        <v>6.3116702547542163</v>
      </c>
      <c r="F32" s="47">
        <f t="shared" si="2"/>
        <v>16.699236098774207</v>
      </c>
      <c r="G32" s="48">
        <f>'[1]Monthly trend by make 2020'!N24</f>
        <v>53492</v>
      </c>
      <c r="H32" s="29">
        <f t="shared" si="3"/>
        <v>6.6067646096176773</v>
      </c>
      <c r="I32" s="43">
        <f>'[1]Monthly trend by make 2019'!AF24</f>
        <v>82868</v>
      </c>
      <c r="J32" s="32">
        <f t="shared" si="4"/>
        <v>6.2508674636268733</v>
      </c>
      <c r="K32" s="47">
        <f t="shared" si="5"/>
        <v>-35.449148042670267</v>
      </c>
    </row>
    <row r="33" spans="1:11" ht="15.75">
      <c r="A33" s="46" t="s">
        <v>6</v>
      </c>
      <c r="B33" s="67">
        <f>'[1]Monthly trend by make 2020'!I25</f>
        <v>411</v>
      </c>
      <c r="C33" s="29">
        <f t="shared" si="0"/>
        <v>0.46283262575871897</v>
      </c>
      <c r="D33" s="43">
        <f>'[1]Monthly trend by make 2019'!I25</f>
        <v>302</v>
      </c>
      <c r="E33" s="32">
        <f t="shared" si="1"/>
        <v>0.33862576246860421</v>
      </c>
      <c r="F33" s="47">
        <f t="shared" si="2"/>
        <v>36.092715231788084</v>
      </c>
      <c r="G33" s="48">
        <f>'[1]Monthly trend by make 2020'!N25</f>
        <v>3748</v>
      </c>
      <c r="H33" s="29">
        <f t="shared" si="3"/>
        <v>0.46291321612291658</v>
      </c>
      <c r="I33" s="43">
        <f>'[1]Monthly trend by make 2019'!AF25</f>
        <v>5854</v>
      </c>
      <c r="J33" s="32">
        <f t="shared" si="4"/>
        <v>0.4415767018882043</v>
      </c>
      <c r="K33" s="47">
        <f t="shared" si="5"/>
        <v>-35.9754014349163</v>
      </c>
    </row>
    <row r="34" spans="1:11" ht="15.75">
      <c r="A34" s="46" t="s">
        <v>7</v>
      </c>
      <c r="B34" s="67">
        <f>'[1]Monthly trend by make 2020'!I26</f>
        <v>3163</v>
      </c>
      <c r="C34" s="29">
        <f t="shared" si="0"/>
        <v>3.5618968254861993</v>
      </c>
      <c r="D34" s="43">
        <f>'[1]Monthly trend by make 2019'!I26</f>
        <v>2278</v>
      </c>
      <c r="E34" s="32">
        <f t="shared" si="1"/>
        <v>2.5542698241837103</v>
      </c>
      <c r="F34" s="47">
        <f t="shared" si="2"/>
        <v>38.849868305531167</v>
      </c>
      <c r="G34" s="48">
        <f>'[1]Monthly trend by make 2020'!N26</f>
        <v>20884</v>
      </c>
      <c r="H34" s="29">
        <f t="shared" si="3"/>
        <v>2.5793702255899116</v>
      </c>
      <c r="I34" s="43">
        <f>'[1]Monthly trend by make 2019'!AF26</f>
        <v>31973</v>
      </c>
      <c r="J34" s="32">
        <f t="shared" si="4"/>
        <v>2.4117751775660325</v>
      </c>
      <c r="K34" s="47">
        <f t="shared" si="5"/>
        <v>-34.68238826509868</v>
      </c>
    </row>
    <row r="35" spans="1:11" ht="15.75">
      <c r="A35" s="46" t="s">
        <v>33</v>
      </c>
      <c r="B35" s="67">
        <f>'[1]Monthly trend by make 2020'!I27</f>
        <v>155</v>
      </c>
      <c r="C35" s="29">
        <f t="shared" si="0"/>
        <v>0.17454758392360445</v>
      </c>
      <c r="D35" s="43">
        <f>'[1]Monthly trend by make 2019'!I27</f>
        <v>291</v>
      </c>
      <c r="E35" s="32">
        <f t="shared" si="1"/>
        <v>0.32629171151776104</v>
      </c>
      <c r="F35" s="47">
        <f t="shared" si="2"/>
        <v>-46.735395189003434</v>
      </c>
      <c r="G35" s="48">
        <f>'[1]Monthly trend by make 2020'!N27</f>
        <v>2198</v>
      </c>
      <c r="H35" s="29">
        <f t="shared" si="3"/>
        <v>0.27147365235810317</v>
      </c>
      <c r="I35" s="43">
        <f>'[1]Monthly trend by make 2019'!AF27</f>
        <v>5775</v>
      </c>
      <c r="J35" s="32">
        <f t="shared" si="4"/>
        <v>0.43561760392968563</v>
      </c>
      <c r="K35" s="47">
        <f t="shared" si="5"/>
        <v>-61.939393939393938</v>
      </c>
    </row>
    <row r="36" spans="1:11" ht="15.75">
      <c r="A36" s="46" t="s">
        <v>8</v>
      </c>
      <c r="B36" s="67">
        <f>'[1]Monthly trend by make 2020'!I28</f>
        <v>2552</v>
      </c>
      <c r="C36" s="29">
        <f t="shared" si="0"/>
        <v>2.8738415107937976</v>
      </c>
      <c r="D36" s="43">
        <f>'[1]Monthly trend by make 2019'!I28</f>
        <v>2310</v>
      </c>
      <c r="E36" s="32">
        <f t="shared" si="1"/>
        <v>2.5901506996770722</v>
      </c>
      <c r="F36" s="47">
        <f t="shared" si="2"/>
        <v>10.476190476190476</v>
      </c>
      <c r="G36" s="48">
        <f>'[1]Monthly trend by make 2020'!N28</f>
        <v>22016</v>
      </c>
      <c r="H36" s="29">
        <f t="shared" si="3"/>
        <v>2.7191828618362139</v>
      </c>
      <c r="I36" s="43">
        <f>'[1]Monthly trend by make 2019'!AF28</f>
        <v>31910</v>
      </c>
      <c r="J36" s="32">
        <f t="shared" si="4"/>
        <v>2.4070229855231635</v>
      </c>
      <c r="K36" s="47">
        <f t="shared" si="5"/>
        <v>-31.005954246317767</v>
      </c>
    </row>
    <row r="37" spans="1:11" ht="15.75">
      <c r="A37" s="46" t="s">
        <v>9</v>
      </c>
      <c r="B37" s="67">
        <f>'[1]Monthly trend by make 2020'!I29</f>
        <v>525</v>
      </c>
      <c r="C37" s="29">
        <f t="shared" si="0"/>
        <v>0.59120955845091827</v>
      </c>
      <c r="D37" s="43">
        <f>'[1]Monthly trend by make 2019'!I29</f>
        <v>623</v>
      </c>
      <c r="E37" s="32">
        <f t="shared" si="1"/>
        <v>0.69855579476139218</v>
      </c>
      <c r="F37" s="47">
        <f t="shared" si="2"/>
        <v>-15.730337078651685</v>
      </c>
      <c r="G37" s="48">
        <f>'[1]Monthly trend by make 2020'!N29</f>
        <v>7376</v>
      </c>
      <c r="H37" s="29">
        <f t="shared" si="3"/>
        <v>0.91100530472855734</v>
      </c>
      <c r="I37" s="43">
        <f>'[1]Monthly trend by make 2019'!AF29</f>
        <v>11179</v>
      </c>
      <c r="J37" s="32">
        <f t="shared" si="4"/>
        <v>0.84325007694025211</v>
      </c>
      <c r="K37" s="47">
        <f t="shared" si="5"/>
        <v>-34.019143036049741</v>
      </c>
    </row>
    <row r="38" spans="1:11" ht="15.75">
      <c r="A38" s="46" t="s">
        <v>10</v>
      </c>
      <c r="B38" s="67">
        <f>'[1]Monthly trend by make 2020'!I30</f>
        <v>722</v>
      </c>
      <c r="C38" s="29">
        <f t="shared" si="0"/>
        <v>0.81305390705059633</v>
      </c>
      <c r="D38" s="43">
        <f>'[1]Monthly trend by make 2019'!I30</f>
        <v>424</v>
      </c>
      <c r="E38" s="32">
        <f t="shared" si="1"/>
        <v>0.475421600287047</v>
      </c>
      <c r="F38" s="47">
        <f t="shared" si="2"/>
        <v>70.283018867924525</v>
      </c>
      <c r="G38" s="48">
        <f>'[1]Monthly trend by make 2020'!N30</f>
        <v>5835</v>
      </c>
      <c r="H38" s="29">
        <f t="shared" si="3"/>
        <v>0.72067732552753949</v>
      </c>
      <c r="I38" s="43">
        <f>'[1]Monthly trend by make 2019'!AF30</f>
        <v>7691</v>
      </c>
      <c r="J38" s="32">
        <f t="shared" si="4"/>
        <v>0.58014458732869478</v>
      </c>
      <c r="K38" s="47">
        <f t="shared" si="5"/>
        <v>-24.132102457417762</v>
      </c>
    </row>
    <row r="39" spans="1:11" ht="15.75">
      <c r="A39" s="46" t="s">
        <v>11</v>
      </c>
      <c r="B39" s="67">
        <f>'[1]Monthly trend by make 2020'!I31</f>
        <v>2574</v>
      </c>
      <c r="C39" s="29">
        <f t="shared" si="0"/>
        <v>2.8986160065765025</v>
      </c>
      <c r="D39" s="43">
        <f>'[1]Monthly trend by make 2019'!I31</f>
        <v>2417</v>
      </c>
      <c r="E39" s="32">
        <f t="shared" si="1"/>
        <v>2.7101273771080017</v>
      </c>
      <c r="F39" s="47">
        <f t="shared" si="2"/>
        <v>6.4956557716177077</v>
      </c>
      <c r="G39" s="48">
        <f>'[1]Monthly trend by make 2020'!N31</f>
        <v>27180</v>
      </c>
      <c r="H39" s="29">
        <f t="shared" si="3"/>
        <v>3.3569853826629856</v>
      </c>
      <c r="I39" s="43">
        <f>'[1]Monthly trend by make 2019'!AF31</f>
        <v>40807</v>
      </c>
      <c r="J39" s="32">
        <f t="shared" si="4"/>
        <v>3.0781381062439275</v>
      </c>
      <c r="K39" s="47">
        <f t="shared" si="5"/>
        <v>-33.39378047883941</v>
      </c>
    </row>
    <row r="40" spans="1:11" ht="15.75">
      <c r="A40" s="46" t="s">
        <v>36</v>
      </c>
      <c r="B40" s="67">
        <f>'[1]Monthly trend by make 2020'!I32</f>
        <v>934</v>
      </c>
      <c r="C40" s="29">
        <f t="shared" si="0"/>
        <v>1.0517899573203005</v>
      </c>
      <c r="D40" s="43">
        <f>'[1]Monthly trend by make 2019'!I32</f>
        <v>760</v>
      </c>
      <c r="E40" s="32">
        <f t="shared" si="1"/>
        <v>0.85217079296734843</v>
      </c>
      <c r="F40" s="47">
        <f t="shared" si="2"/>
        <v>22.894736842105264</v>
      </c>
      <c r="G40" s="48">
        <f>'[1]Monthly trend by make 2020'!N32</f>
        <v>9444</v>
      </c>
      <c r="H40" s="29">
        <f t="shared" si="3"/>
        <v>1.1664227356096115</v>
      </c>
      <c r="I40" s="43">
        <f>'[1]Monthly trend by make 2019'!AF32</f>
        <v>14187</v>
      </c>
      <c r="J40" s="32">
        <f t="shared" si="4"/>
        <v>1.0701483890823291</v>
      </c>
      <c r="K40" s="47">
        <f t="shared" si="5"/>
        <v>-33.432015225206172</v>
      </c>
    </row>
    <row r="41" spans="1:11" ht="15.75">
      <c r="A41" s="46" t="s">
        <v>12</v>
      </c>
      <c r="B41" s="67">
        <f>'[1]Monthly trend by make 2020'!I33</f>
        <v>286</v>
      </c>
      <c r="C41" s="29">
        <f t="shared" si="0"/>
        <v>0.32206844517516697</v>
      </c>
      <c r="D41" s="43">
        <f>'[1]Monthly trend by make 2019'!I33</f>
        <v>348</v>
      </c>
      <c r="E41" s="32">
        <f t="shared" si="1"/>
        <v>0.39020452099031216</v>
      </c>
      <c r="F41" s="47">
        <f t="shared" si="2"/>
        <v>-17.816091954022991</v>
      </c>
      <c r="G41" s="48">
        <f>'[1]Monthly trend by make 2020'!N33</f>
        <v>2609</v>
      </c>
      <c r="H41" s="29">
        <f t="shared" si="3"/>
        <v>0.32223601410477304</v>
      </c>
      <c r="I41" s="43">
        <f>'[1]Monthly trend by make 2019'!AF33</f>
        <v>5549</v>
      </c>
      <c r="J41" s="32">
        <f t="shared" si="4"/>
        <v>0.41857005787113866</v>
      </c>
      <c r="K41" s="47">
        <f t="shared" si="5"/>
        <v>-52.982519372859969</v>
      </c>
    </row>
    <row r="42" spans="1:11" ht="15.75">
      <c r="A42" s="46" t="s">
        <v>13</v>
      </c>
      <c r="B42" s="67">
        <f>'[1]Monthly trend by make 2020'!I34</f>
        <v>2080</v>
      </c>
      <c r="C42" s="29">
        <f t="shared" si="0"/>
        <v>2.3423159649103051</v>
      </c>
      <c r="D42" s="43">
        <f>'[1]Monthly trend by make 2019'!I34</f>
        <v>1671</v>
      </c>
      <c r="E42" s="32">
        <f t="shared" si="1"/>
        <v>1.873654467168999</v>
      </c>
      <c r="F42" s="47">
        <f t="shared" si="2"/>
        <v>24.476361460203471</v>
      </c>
      <c r="G42" s="48">
        <f>'[1]Monthly trend by make 2020'!N34</f>
        <v>15828</v>
      </c>
      <c r="H42" s="29">
        <f t="shared" si="3"/>
        <v>1.954906719528688</v>
      </c>
      <c r="I42" s="43">
        <f>'[1]Monthly trend by make 2019'!AF34</f>
        <v>29979</v>
      </c>
      <c r="J42" s="32">
        <f t="shared" si="4"/>
        <v>2.2613645278282335</v>
      </c>
      <c r="K42" s="47">
        <f t="shared" si="5"/>
        <v>-47.20304212949064</v>
      </c>
    </row>
    <row r="43" spans="1:11" ht="15.75">
      <c r="A43" s="46" t="s">
        <v>14</v>
      </c>
      <c r="B43" s="67">
        <f>'[1]Monthly trend by make 2020'!I35</f>
        <v>3725</v>
      </c>
      <c r="C43" s="29">
        <f t="shared" si="0"/>
        <v>4.1947725813898495</v>
      </c>
      <c r="D43" s="43">
        <f>'[1]Monthly trend by make 2019'!I35</f>
        <v>4548</v>
      </c>
      <c r="E43" s="32">
        <f t="shared" si="1"/>
        <v>5.0995694294940792</v>
      </c>
      <c r="F43" s="47">
        <f t="shared" si="2"/>
        <v>-18.095866314863677</v>
      </c>
      <c r="G43" s="48">
        <f>'[1]Monthly trend by make 2020'!N35</f>
        <v>34351</v>
      </c>
      <c r="H43" s="29">
        <f t="shared" si="3"/>
        <v>4.2426712612161976</v>
      </c>
      <c r="I43" s="43">
        <f>'[1]Monthly trend by make 2019'!AF35</f>
        <v>73199</v>
      </c>
      <c r="J43" s="32">
        <f t="shared" si="4"/>
        <v>5.521519132476028</v>
      </c>
      <c r="K43" s="47">
        <f t="shared" si="5"/>
        <v>-53.071763275454586</v>
      </c>
    </row>
    <row r="44" spans="1:11" ht="15.75">
      <c r="A44" s="46" t="s">
        <v>15</v>
      </c>
      <c r="B44" s="67">
        <f>'[1]Monthly trend by make 2020'!I36</f>
        <v>5278</v>
      </c>
      <c r="C44" s="29">
        <f t="shared" si="0"/>
        <v>5.9436267609598987</v>
      </c>
      <c r="D44" s="43">
        <f>'[1]Monthly trend by make 2019'!I36</f>
        <v>4867</v>
      </c>
      <c r="E44" s="32">
        <f t="shared" si="1"/>
        <v>5.4572569070685324</v>
      </c>
      <c r="F44" s="47">
        <f t="shared" si="2"/>
        <v>8.4446270803369643</v>
      </c>
      <c r="G44" s="48">
        <f>'[1]Monthly trend by make 2020'!N36</f>
        <v>48913</v>
      </c>
      <c r="H44" s="29">
        <f t="shared" si="3"/>
        <v>6.0412150854376252</v>
      </c>
      <c r="I44" s="43">
        <f>'[1]Monthly trend by make 2019'!AF36</f>
        <v>76702</v>
      </c>
      <c r="J44" s="32">
        <f t="shared" si="4"/>
        <v>5.7857560963835066</v>
      </c>
      <c r="K44" s="47">
        <f t="shared" si="5"/>
        <v>-36.229824515658002</v>
      </c>
    </row>
    <row r="45" spans="1:11" ht="15.75">
      <c r="A45" s="46" t="s">
        <v>38</v>
      </c>
      <c r="B45" s="67">
        <f>'[1]Monthly trend by make 2020'!I37</f>
        <v>274</v>
      </c>
      <c r="C45" s="29">
        <f t="shared" si="0"/>
        <v>0.30855508383914593</v>
      </c>
      <c r="D45" s="43">
        <f>'[1]Monthly trend by make 2019'!I37</f>
        <v>239</v>
      </c>
      <c r="E45" s="32">
        <f t="shared" si="1"/>
        <v>0.26798528884104772</v>
      </c>
      <c r="F45" s="47">
        <f t="shared" si="2"/>
        <v>14.644351464435147</v>
      </c>
      <c r="G45" s="48">
        <f>'[1]Monthly trend by make 2020'!N37</f>
        <v>3852</v>
      </c>
      <c r="H45" s="29">
        <f t="shared" si="3"/>
        <v>0.4757581933045556</v>
      </c>
      <c r="I45" s="43">
        <f>'[1]Monthly trend by make 2019'!AF37</f>
        <v>4289</v>
      </c>
      <c r="J45" s="32">
        <f t="shared" si="4"/>
        <v>0.32352621701375267</v>
      </c>
      <c r="K45" s="47">
        <f t="shared" si="5"/>
        <v>-10.188855211004896</v>
      </c>
    </row>
    <row r="46" spans="1:11" ht="15.75">
      <c r="A46" s="46" t="s">
        <v>16</v>
      </c>
      <c r="B46" s="67">
        <f>'[1]Monthly trend by make 2020'!I38</f>
        <v>5099</v>
      </c>
      <c r="C46" s="29">
        <f t="shared" si="0"/>
        <v>5.742052454364253</v>
      </c>
      <c r="D46" s="43">
        <f>'[1]Monthly trend by make 2019'!I38</f>
        <v>5860</v>
      </c>
      <c r="E46" s="32">
        <f t="shared" si="1"/>
        <v>6.5706853247219223</v>
      </c>
      <c r="F46" s="47">
        <f t="shared" si="2"/>
        <v>-12.986348122866895</v>
      </c>
      <c r="G46" s="48">
        <f>'[1]Monthly trend by make 2020'!N38</f>
        <v>47764</v>
      </c>
      <c r="H46" s="29">
        <f t="shared" si="3"/>
        <v>5.8993027894597079</v>
      </c>
      <c r="I46" s="43">
        <f>'[1]Monthly trend by make 2019'!AF38</f>
        <v>81132</v>
      </c>
      <c r="J46" s="32">
        <f t="shared" si="4"/>
        <v>6.1199181717789184</v>
      </c>
      <c r="K46" s="47">
        <f t="shared" si="5"/>
        <v>-41.128038258640245</v>
      </c>
    </row>
    <row r="47" spans="1:11" ht="15.75">
      <c r="A47" s="46" t="s">
        <v>17</v>
      </c>
      <c r="B47" s="67">
        <f>'[1]Monthly trend by make 2020'!I39</f>
        <v>1568</v>
      </c>
      <c r="C47" s="29">
        <f t="shared" si="0"/>
        <v>1.7657458812400761</v>
      </c>
      <c r="D47" s="43">
        <f>'[1]Monthly trend by make 2019'!I39</f>
        <v>1324</v>
      </c>
      <c r="E47" s="32">
        <f t="shared" si="1"/>
        <v>1.4845712235378543</v>
      </c>
      <c r="F47" s="47">
        <f t="shared" si="2"/>
        <v>18.429003021148034</v>
      </c>
      <c r="G47" s="48">
        <f>'[1]Monthly trend by make 2020'!N39</f>
        <v>13265</v>
      </c>
      <c r="H47" s="29">
        <f t="shared" si="3"/>
        <v>1.638352137638871</v>
      </c>
      <c r="I47" s="43">
        <f>'[1]Monthly trend by make 2019'!AF39</f>
        <v>18416</v>
      </c>
      <c r="J47" s="32">
        <f t="shared" si="4"/>
        <v>1.3891487089123968</v>
      </c>
      <c r="K47" s="47">
        <f t="shared" si="5"/>
        <v>-27.970243266724587</v>
      </c>
    </row>
    <row r="48" spans="1:11" ht="15.75">
      <c r="A48" s="46" t="s">
        <v>18</v>
      </c>
      <c r="B48" s="67">
        <f>'[1]Monthly trend by make 2020'!I40</f>
        <v>1648</v>
      </c>
      <c r="C48" s="29">
        <f t="shared" si="0"/>
        <v>1.8558349568135495</v>
      </c>
      <c r="D48" s="43">
        <f>'[1]Monthly trend by make 2019'!I40</f>
        <v>1388</v>
      </c>
      <c r="E48" s="32">
        <f t="shared" si="1"/>
        <v>1.5563329745245784</v>
      </c>
      <c r="F48" s="47">
        <f t="shared" si="2"/>
        <v>18.731988472622479</v>
      </c>
      <c r="G48" s="48">
        <f>'[1]Monthly trend by make 2020'!N40</f>
        <v>14954</v>
      </c>
      <c r="H48" s="29">
        <f t="shared" si="3"/>
        <v>1.8469595074445289</v>
      </c>
      <c r="I48" s="43">
        <f>'[1]Monthly trend by make 2019'!AF40</f>
        <v>18712</v>
      </c>
      <c r="J48" s="32">
        <f t="shared" si="4"/>
        <v>1.4114764683519097</v>
      </c>
      <c r="K48" s="47">
        <f t="shared" si="5"/>
        <v>-20.083368961094486</v>
      </c>
    </row>
    <row r="49" spans="1:11" ht="15.75">
      <c r="A49" s="49" t="s">
        <v>19</v>
      </c>
      <c r="B49" s="67">
        <f>'[1]Monthly trend by make 2020'!I41</f>
        <v>184</v>
      </c>
      <c r="C49" s="29">
        <f t="shared" si="0"/>
        <v>0.2072048738189885</v>
      </c>
      <c r="D49" s="43">
        <f>'[1]Monthly trend by make 2019'!I41</f>
        <v>2686</v>
      </c>
      <c r="E49" s="32">
        <f t="shared" si="1"/>
        <v>3.0117509867240759</v>
      </c>
      <c r="F49" s="47">
        <f t="shared" si="2"/>
        <v>-93.14966492926284</v>
      </c>
      <c r="G49" s="48">
        <f>'[1]Monthly trend by make 2020'!N41</f>
        <v>2083</v>
      </c>
      <c r="H49" s="29">
        <f t="shared" si="3"/>
        <v>0.25727007182071376</v>
      </c>
      <c r="I49" s="43">
        <f>'[1]Monthly trend by make 2019'!AF41</f>
        <v>18319</v>
      </c>
      <c r="J49" s="32">
        <f t="shared" si="4"/>
        <v>1.3818318417987725</v>
      </c>
      <c r="K49" s="47">
        <f t="shared" si="5"/>
        <v>-88.629291991920951</v>
      </c>
    </row>
    <row r="50" spans="1:11" ht="15.75">
      <c r="A50" s="46" t="s">
        <v>46</v>
      </c>
      <c r="B50" s="67">
        <f>'[1]Monthly trend by make 2020'!I42</f>
        <v>117</v>
      </c>
      <c r="C50" s="29">
        <f t="shared" si="0"/>
        <v>0.13175527302620466</v>
      </c>
      <c r="D50" s="43">
        <f>'[1]Monthly trend by make 2019'!I42</f>
        <v>149</v>
      </c>
      <c r="E50" s="32">
        <f t="shared" si="1"/>
        <v>0.16707032651596701</v>
      </c>
      <c r="F50" s="47">
        <f t="shared" si="2"/>
        <v>-21.476510067114095</v>
      </c>
      <c r="G50" s="48">
        <f>'[1]Monthly trend by make 2020'!N42</f>
        <v>775</v>
      </c>
      <c r="H50" s="29">
        <f t="shared" si="3"/>
        <v>9.5719781882406707E-2</v>
      </c>
      <c r="I50" s="43">
        <f>'[1]Monthly trend by make 2019'!AF42</f>
        <v>1729</v>
      </c>
      <c r="J50" s="32">
        <f t="shared" si="4"/>
        <v>0.13042127050985741</v>
      </c>
      <c r="K50" s="47">
        <f t="shared" si="5"/>
        <v>-55.176402544823603</v>
      </c>
    </row>
    <row r="51" spans="1:11" ht="15.75">
      <c r="A51" s="46" t="s">
        <v>39</v>
      </c>
      <c r="B51" s="67">
        <f>'[1]Monthly trend by make 2020'!I43</f>
        <v>87</v>
      </c>
      <c r="C51" s="29">
        <f t="shared" si="0"/>
        <v>9.7971869686152194E-2</v>
      </c>
      <c r="D51" s="43">
        <f>'[1]Monthly trend by make 2019'!I43</f>
        <v>124</v>
      </c>
      <c r="E51" s="32">
        <f t="shared" si="1"/>
        <v>0.13903839253677788</v>
      </c>
      <c r="F51" s="47">
        <f t="shared" si="2"/>
        <v>-29.838709677419356</v>
      </c>
      <c r="G51" s="48">
        <f>'[1]Monthly trend by make 2020'!N43</f>
        <v>1195</v>
      </c>
      <c r="H51" s="29">
        <f t="shared" si="3"/>
        <v>0.14759372819287225</v>
      </c>
      <c r="I51" s="43">
        <f>'[1]Monthly trend by make 2019'!AF43</f>
        <v>1676</v>
      </c>
      <c r="J51" s="32">
        <f t="shared" si="4"/>
        <v>0.12642339466426894</v>
      </c>
      <c r="K51" s="47">
        <f t="shared" si="5"/>
        <v>-28.699284009546538</v>
      </c>
    </row>
    <row r="52" spans="1:11" ht="15.75">
      <c r="A52" s="46" t="s">
        <v>20</v>
      </c>
      <c r="B52" s="67">
        <f>'[1]Monthly trend by make 2020'!I44</f>
        <v>1865</v>
      </c>
      <c r="C52" s="29">
        <f t="shared" si="0"/>
        <v>2.1002015743065954</v>
      </c>
      <c r="D52" s="43">
        <f>'[1]Monthly trend by make 2019'!I44</f>
        <v>1461</v>
      </c>
      <c r="E52" s="32">
        <f t="shared" si="1"/>
        <v>1.6381862217438106</v>
      </c>
      <c r="F52" s="47">
        <f t="shared" si="2"/>
        <v>27.652292950034223</v>
      </c>
      <c r="G52" s="48">
        <f>'[1]Monthly trend by make 2020'!N44</f>
        <v>17461</v>
      </c>
      <c r="H52" s="29">
        <f t="shared" si="3"/>
        <v>2.1565975631596173</v>
      </c>
      <c r="I52" s="43">
        <f>'[1]Monthly trend by make 2019'!AF44</f>
        <v>25728</v>
      </c>
      <c r="J52" s="32">
        <f t="shared" si="4"/>
        <v>1.9407047123641477</v>
      </c>
      <c r="K52" s="47">
        <f t="shared" si="5"/>
        <v>-32.132307213930353</v>
      </c>
    </row>
    <row r="53" spans="1:11" ht="15.75">
      <c r="A53" s="46" t="s">
        <v>55</v>
      </c>
      <c r="B53" s="67">
        <f>'[1]Monthly trend by make 2020'!I45</f>
        <v>195</v>
      </c>
      <c r="C53" s="29">
        <f t="shared" si="0"/>
        <v>0.21959212171034112</v>
      </c>
      <c r="D53" s="43">
        <f>'[1]Monthly trend by make 2019'!I45</f>
        <v>113</v>
      </c>
      <c r="E53" s="32">
        <f t="shared" si="1"/>
        <v>0.12670434158593469</v>
      </c>
      <c r="F53" s="47">
        <f t="shared" si="2"/>
        <v>72.56637168141593</v>
      </c>
      <c r="G53" s="48">
        <f>'[1]Monthly trend by make 2020'!N45</f>
        <v>1596</v>
      </c>
      <c r="H53" s="29">
        <f t="shared" si="3"/>
        <v>0.19712099597976918</v>
      </c>
      <c r="I53" s="43">
        <f>'[1]Monthly trend by make 2019'!AF45</f>
        <v>1508</v>
      </c>
      <c r="J53" s="32">
        <f t="shared" si="4"/>
        <v>0.11375088254995082</v>
      </c>
      <c r="K53" s="47">
        <f t="shared" si="5"/>
        <v>5.8355437665782492</v>
      </c>
    </row>
    <row r="54" spans="1:11" ht="15.75">
      <c r="A54" s="46" t="s">
        <v>21</v>
      </c>
      <c r="B54" s="67">
        <f>'[1]Monthly trend by make 2020'!I46</f>
        <v>4154</v>
      </c>
      <c r="C54" s="29">
        <f t="shared" si="0"/>
        <v>4.6778752491525992</v>
      </c>
      <c r="D54" s="50">
        <f>'[1]Monthly trend by make 2019'!I46</f>
        <v>3716</v>
      </c>
      <c r="E54" s="32">
        <f t="shared" si="1"/>
        <v>4.1666666666666661</v>
      </c>
      <c r="F54" s="47">
        <f t="shared" si="2"/>
        <v>11.78686759956943</v>
      </c>
      <c r="G54" s="51">
        <f>'[1]Monthly trend by make 2020'!N46</f>
        <v>38076</v>
      </c>
      <c r="H54" s="29">
        <f t="shared" si="3"/>
        <v>4.7027437612316358</v>
      </c>
      <c r="I54" s="50">
        <f>'[1]Monthly trend by make 2019'!AF46</f>
        <v>60582</v>
      </c>
      <c r="J54" s="32">
        <f t="shared" si="4"/>
        <v>4.5697983863667906</v>
      </c>
      <c r="K54" s="47">
        <f t="shared" si="5"/>
        <v>-37.149648410418934</v>
      </c>
    </row>
    <row r="55" spans="1:11" ht="15.75">
      <c r="A55" s="46" t="s">
        <v>45</v>
      </c>
      <c r="B55" s="67">
        <f>'[1]Monthly trend by make 2020'!I47</f>
        <v>236</v>
      </c>
      <c r="C55" s="36">
        <f t="shared" si="0"/>
        <v>0.26576277294174616</v>
      </c>
      <c r="D55" s="52">
        <f>'[1]Monthly trend by make 2019'!I47</f>
        <v>253</v>
      </c>
      <c r="E55" s="36">
        <f t="shared" si="1"/>
        <v>0.28368317186939362</v>
      </c>
      <c r="F55" s="53">
        <f t="shared" si="2"/>
        <v>-6.7193675889328066</v>
      </c>
      <c r="G55" s="52">
        <f>'[1]Monthly trend by make 2020'!N47</f>
        <v>2501</v>
      </c>
      <c r="H55" s="36">
        <f t="shared" si="3"/>
        <v>0.30889699933922476</v>
      </c>
      <c r="I55" s="52">
        <f>'[1]Monthly trend by make 2019'!AF47</f>
        <v>3705</v>
      </c>
      <c r="J55" s="36">
        <f t="shared" si="4"/>
        <v>0.27947415109255158</v>
      </c>
      <c r="K55" s="53">
        <f t="shared" si="5"/>
        <v>-32.496626180836707</v>
      </c>
    </row>
    <row r="56" spans="1:11" ht="15.75">
      <c r="A56" s="46" t="s">
        <v>22</v>
      </c>
      <c r="B56" s="67">
        <f>'[1]Monthly trend by make 2020'!I48</f>
        <v>8708</v>
      </c>
      <c r="C56" s="36">
        <f t="shared" si="0"/>
        <v>9.8061958761725663</v>
      </c>
      <c r="D56" s="52">
        <f>'[1]Monthly trend by make 2019'!I48</f>
        <v>7448</v>
      </c>
      <c r="E56" s="36">
        <f t="shared" si="1"/>
        <v>8.3512737710800149</v>
      </c>
      <c r="F56" s="53">
        <f>IF(B56&lt;&gt;0,IF(D56&lt;&gt;0,(B56-D56)/D56*100,"-"),"-")</f>
        <v>16.917293233082706</v>
      </c>
      <c r="G56" s="52">
        <f>'[1]Monthly trend by make 2020'!N48</f>
        <v>77286</v>
      </c>
      <c r="H56" s="36">
        <f t="shared" si="3"/>
        <v>9.545547177501529</v>
      </c>
      <c r="I56" s="52">
        <f>'[1]Monthly trend by make 2019'!AF48</f>
        <v>120829</v>
      </c>
      <c r="J56" s="36">
        <f t="shared" si="4"/>
        <v>9.1143271801246737</v>
      </c>
      <c r="K56" s="53">
        <f>IF(G56&lt;&gt;0,IF(I56&lt;&gt;0,(G56-I56)/I56*100,"-"),"-")</f>
        <v>-36.036878563920915</v>
      </c>
    </row>
    <row r="57" spans="1:11" ht="15.75">
      <c r="A57" s="46" t="s">
        <v>23</v>
      </c>
      <c r="B57" s="67">
        <f>'[1]Monthly trend by make 2020'!I49</f>
        <v>1115</v>
      </c>
      <c r="C57" s="29">
        <f t="shared" si="0"/>
        <v>1.2556164908052838</v>
      </c>
      <c r="D57" s="50">
        <f>'[1]Monthly trend by make 2019'!I49</f>
        <v>894</v>
      </c>
      <c r="E57" s="32">
        <f t="shared" si="1"/>
        <v>1.0024219590958019</v>
      </c>
      <c r="F57" s="47">
        <f>IF(B57&lt;&gt;0,IF(D57&lt;&gt;0,(B57-D57)/D57*100,"-"),"-")</f>
        <v>24.720357941834454</v>
      </c>
      <c r="G57" s="50">
        <f>'[1]Monthly trend by make 2020'!N49</f>
        <v>10227</v>
      </c>
      <c r="H57" s="29">
        <f t="shared" si="3"/>
        <v>1.2631305926598366</v>
      </c>
      <c r="I57" s="52">
        <f>'[1]Monthly trend by make 2019'!AF49</f>
        <v>13446</v>
      </c>
      <c r="J57" s="32">
        <f t="shared" si="4"/>
        <v>1.0142535588638188</v>
      </c>
      <c r="K57" s="47">
        <f>IF(G57&lt;&gt;0,IF(I57&lt;&gt;0,(G57-I57)/I57*100,"-"),"-")</f>
        <v>-23.940205265506471</v>
      </c>
    </row>
    <row r="58" spans="1:11" ht="15.75">
      <c r="A58" s="46" t="s">
        <v>47</v>
      </c>
      <c r="B58" s="67">
        <f>'[1]Monthly trend by make 2020'!I50</f>
        <v>138</v>
      </c>
      <c r="C58" s="29">
        <f t="shared" si="0"/>
        <v>0.15540365536424139</v>
      </c>
      <c r="D58" s="50">
        <f>'[1]Monthly trend by make 2019'!I50</f>
        <v>193</v>
      </c>
      <c r="E58" s="32">
        <f t="shared" si="1"/>
        <v>0.21640653031933982</v>
      </c>
      <c r="F58" s="47">
        <f>IF(B58&lt;&gt;0,IF(D58&lt;&gt;0,(B58-D58)/D58*100,"-"),"-")</f>
        <v>-28.497409326424872</v>
      </c>
      <c r="G58" s="50">
        <f>'[1]Monthly trend by make 2020'!N50</f>
        <v>1272</v>
      </c>
      <c r="H58" s="29">
        <f t="shared" si="3"/>
        <v>0.1571039516831243</v>
      </c>
      <c r="I58" s="50">
        <f>'[1]Monthly trend by make 2019'!AF50</f>
        <v>1510</v>
      </c>
      <c r="J58" s="32">
        <f t="shared" si="4"/>
        <v>0.11390174578940698</v>
      </c>
      <c r="K58" s="47">
        <f>IF(G58&lt;&gt;0,IF(I58&lt;&gt;0,(G58-I58)/I58*100,"-"),"-")</f>
        <v>-15.761589403973511</v>
      </c>
    </row>
    <row r="59" spans="1:11" ht="15.75">
      <c r="A59" s="39" t="s">
        <v>28</v>
      </c>
      <c r="B59" s="54">
        <f>SUM(B28:B58)</f>
        <v>68171</v>
      </c>
      <c r="C59" s="40">
        <f t="shared" si="0"/>
        <v>76.768279636490576</v>
      </c>
      <c r="D59" s="55">
        <f>SUM(D28:D58)</f>
        <v>67302</v>
      </c>
      <c r="E59" s="56">
        <f t="shared" si="1"/>
        <v>75.464208826695369</v>
      </c>
      <c r="F59" s="41">
        <f t="shared" si="2"/>
        <v>1.2911949124840272</v>
      </c>
      <c r="G59" s="54">
        <f>SUM(G28:G58)</f>
        <v>616576</v>
      </c>
      <c r="H59" s="40">
        <f t="shared" si="3"/>
        <v>76.152929334099099</v>
      </c>
      <c r="I59" s="55">
        <f>SUM(I28:I58)</f>
        <v>998622</v>
      </c>
      <c r="J59" s="56">
        <f t="shared" si="4"/>
        <v>75.327674956098804</v>
      </c>
      <c r="K59" s="41">
        <f>IF(G59&lt;&gt;0,IF(I59&lt;&gt;0,(G59-I59)/I59*100,"-"),"-")</f>
        <v>-38.25731858501014</v>
      </c>
    </row>
    <row r="60" spans="1:11" ht="15.75">
      <c r="A60" s="57"/>
      <c r="B60" s="58"/>
      <c r="C60" s="59"/>
      <c r="D60" s="58"/>
      <c r="E60" s="59"/>
      <c r="F60" s="60"/>
      <c r="G60" s="58"/>
      <c r="H60" s="59"/>
      <c r="I60" s="58"/>
      <c r="J60" s="59"/>
      <c r="K60" s="60"/>
    </row>
    <row r="61" spans="1:11" ht="15.75">
      <c r="A61" s="39" t="s">
        <v>34</v>
      </c>
      <c r="B61" s="54">
        <f>+B59+B27</f>
        <v>88801</v>
      </c>
      <c r="C61" s="40">
        <f>B61/B$61*100</f>
        <v>100</v>
      </c>
      <c r="D61" s="54">
        <f>+D59+D27</f>
        <v>89184</v>
      </c>
      <c r="E61" s="40">
        <f>D61/D$61*100</f>
        <v>100</v>
      </c>
      <c r="F61" s="41">
        <f t="shared" si="2"/>
        <v>-0.4294492285611769</v>
      </c>
      <c r="G61" s="54">
        <f>+G59+G27</f>
        <v>809655</v>
      </c>
      <c r="H61" s="40">
        <f>G61/G$61*100</f>
        <v>100</v>
      </c>
      <c r="I61" s="54">
        <f>+I59+I27</f>
        <v>1325704</v>
      </c>
      <c r="J61" s="40">
        <f>I61/I$61*100</f>
        <v>100</v>
      </c>
      <c r="K61" s="41">
        <f>IF(G61&lt;&gt;0,IF(I61&lt;&gt;0,(G61-I61)/I61*100,"-"),"-")</f>
        <v>-38.926411929058069</v>
      </c>
    </row>
    <row r="62" spans="1:11">
      <c r="A62" s="61"/>
      <c r="B62" s="74"/>
      <c r="C62" s="62"/>
      <c r="D62" s="74"/>
      <c r="E62" s="62"/>
      <c r="F62" s="62"/>
    </row>
    <row r="63" spans="1:11">
      <c r="A63" s="64" t="s">
        <v>49</v>
      </c>
      <c r="B63" s="74"/>
      <c r="C63" s="62"/>
      <c r="D63" s="74"/>
      <c r="E63" s="62"/>
      <c r="F63" s="62"/>
    </row>
    <row r="64" spans="1:11">
      <c r="A64" s="63" t="s">
        <v>61</v>
      </c>
    </row>
    <row r="65" spans="1:11">
      <c r="A65" s="63"/>
      <c r="B65" s="7"/>
    </row>
    <row r="66" spans="1:11">
      <c r="A66" s="63"/>
      <c r="B66" s="7"/>
    </row>
    <row r="67" spans="1:11" s="3" customFormat="1" ht="12">
      <c r="A67" s="83" t="s">
        <v>40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s="3" customFormat="1" ht="12">
      <c r="A68" s="10"/>
      <c r="B68" s="4"/>
      <c r="C68" s="4"/>
      <c r="D68" s="5"/>
      <c r="E68" s="4"/>
      <c r="F68" s="4"/>
    </row>
    <row r="69" spans="1:11" s="3" customFormat="1" ht="12">
      <c r="A69" s="76" t="s">
        <v>41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s="6" customFormat="1" ht="11.25">
      <c r="A70" s="76" t="s">
        <v>42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s="3" customFormat="1" ht="12">
      <c r="A71" s="76" t="s">
        <v>43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>
      <c r="D72" s="2"/>
    </row>
    <row r="78" spans="1:11">
      <c r="B78" s="2"/>
    </row>
  </sheetData>
  <mergeCells count="8">
    <mergeCell ref="A71:K71"/>
    <mergeCell ref="A69:K69"/>
    <mergeCell ref="A70:K70"/>
    <mergeCell ref="B14:E14"/>
    <mergeCell ref="B15:E15"/>
    <mergeCell ref="G14:J14"/>
    <mergeCell ref="G15:J15"/>
    <mergeCell ref="A67:K67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ignoredErrors>
    <ignoredError sqref="C61:I61 C59:H59 D17:D58 H17:I17 C17 C27 H27 I18:I59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161925</xdr:rowOff>
              </from>
              <to>
                <xdr:col>1</xdr:col>
                <xdr:colOff>133350</xdr:colOff>
                <xdr:row>3</xdr:row>
                <xdr:rowOff>28575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2020</vt:lpstr>
      <vt:lpstr>'mercato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Laura Alberti</cp:lastModifiedBy>
  <cp:lastPrinted>2020-06-01T14:07:49Z</cp:lastPrinted>
  <dcterms:created xsi:type="dcterms:W3CDTF">2001-01-02T10:32:52Z</dcterms:created>
  <dcterms:modified xsi:type="dcterms:W3CDTF">2020-09-01T12:41:50Z</dcterms:modified>
</cp:coreProperties>
</file>