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P:\Sciorati\CS_VETTURE_ITALIA\Ottobre_2020\"/>
    </mc:Choice>
  </mc:AlternateContent>
  <xr:revisionPtr revIDLastSave="0" documentId="13_ncr:1_{12F54A35-AACE-4C16-8BFD-957BCBDACBDB}" xr6:coauthVersionLast="45" xr6:coauthVersionMax="45" xr10:uidLastSave="{00000000-0000-0000-0000-000000000000}"/>
  <bookViews>
    <workbookView xWindow="-120" yWindow="-120" windowWidth="24240" windowHeight="13140" tabRatio="767" xr2:uid="{00000000-000D-0000-FFFF-FFFF00000000}"/>
  </bookViews>
  <sheets>
    <sheet name="mercato 2020" sheetId="32" r:id="rId1"/>
  </sheets>
  <externalReferences>
    <externalReference r:id="rId2"/>
  </externalReferences>
  <definedNames>
    <definedName name="_xlnm.Print_Area" localSheetId="0">'mercato 2020'!$A$1:$K$71</definedName>
    <definedName name="NomeTabella">"Dummy"</definedName>
  </definedNames>
  <calcPr calcId="181029"/>
  <fileRecoveryPr autoRecover="0"/>
</workbook>
</file>

<file path=xl/calcChain.xml><?xml version="1.0" encoding="utf-8"?>
<calcChain xmlns="http://schemas.openxmlformats.org/spreadsheetml/2006/main">
  <c r="I58" i="32" l="1"/>
  <c r="K58" i="32" s="1"/>
  <c r="G58" i="32"/>
  <c r="F58" i="32"/>
  <c r="D58" i="32"/>
  <c r="B58" i="32"/>
  <c r="I57" i="32"/>
  <c r="G57" i="32"/>
  <c r="K57" i="32" s="1"/>
  <c r="D57" i="32"/>
  <c r="B57" i="32"/>
  <c r="F57" i="32" s="1"/>
  <c r="I56" i="32"/>
  <c r="G56" i="32"/>
  <c r="K56" i="32" s="1"/>
  <c r="D56" i="32"/>
  <c r="B56" i="32"/>
  <c r="K55" i="32"/>
  <c r="I55" i="32"/>
  <c r="G55" i="32"/>
  <c r="F55" i="32"/>
  <c r="D55" i="32"/>
  <c r="B55" i="32"/>
  <c r="K54" i="32"/>
  <c r="I54" i="32"/>
  <c r="G54" i="32"/>
  <c r="F54" i="32"/>
  <c r="D54" i="32"/>
  <c r="B54" i="32"/>
  <c r="I53" i="32"/>
  <c r="G53" i="32"/>
  <c r="K53" i="32" s="1"/>
  <c r="D53" i="32"/>
  <c r="B53" i="32"/>
  <c r="F53" i="32" s="1"/>
  <c r="I52" i="32"/>
  <c r="G52" i="32"/>
  <c r="K52" i="32" s="1"/>
  <c r="D52" i="32"/>
  <c r="B52" i="32"/>
  <c r="K51" i="32"/>
  <c r="I51" i="32"/>
  <c r="G51" i="32"/>
  <c r="F51" i="32"/>
  <c r="D51" i="32"/>
  <c r="B51" i="32"/>
  <c r="K50" i="32"/>
  <c r="I50" i="32"/>
  <c r="G50" i="32"/>
  <c r="F50" i="32"/>
  <c r="D50" i="32"/>
  <c r="B50" i="32"/>
  <c r="I49" i="32"/>
  <c r="G49" i="32"/>
  <c r="K49" i="32" s="1"/>
  <c r="D49" i="32"/>
  <c r="B49" i="32"/>
  <c r="F49" i="32" s="1"/>
  <c r="I48" i="32"/>
  <c r="G48" i="32"/>
  <c r="K48" i="32" s="1"/>
  <c r="D48" i="32"/>
  <c r="B48" i="32"/>
  <c r="K47" i="32"/>
  <c r="I47" i="32"/>
  <c r="G47" i="32"/>
  <c r="F47" i="32"/>
  <c r="D47" i="32"/>
  <c r="B47" i="32"/>
  <c r="K46" i="32"/>
  <c r="I46" i="32"/>
  <c r="G46" i="32"/>
  <c r="F46" i="32"/>
  <c r="D46" i="32"/>
  <c r="B46" i="32"/>
  <c r="I45" i="32"/>
  <c r="G45" i="32"/>
  <c r="D45" i="32"/>
  <c r="B45" i="32"/>
  <c r="F45" i="32" s="1"/>
  <c r="I44" i="32"/>
  <c r="G44" i="32"/>
  <c r="K44" i="32" s="1"/>
  <c r="D44" i="32"/>
  <c r="B44" i="32"/>
  <c r="K43" i="32"/>
  <c r="I43" i="32"/>
  <c r="G43" i="32"/>
  <c r="F43" i="32"/>
  <c r="D43" i="32"/>
  <c r="B43" i="32"/>
  <c r="K42" i="32"/>
  <c r="I42" i="32"/>
  <c r="G42" i="32"/>
  <c r="F42" i="32"/>
  <c r="D42" i="32"/>
  <c r="B42" i="32"/>
  <c r="I41" i="32"/>
  <c r="G41" i="32"/>
  <c r="D41" i="32"/>
  <c r="B41" i="32"/>
  <c r="F41" i="32" s="1"/>
  <c r="I40" i="32"/>
  <c r="G40" i="32"/>
  <c r="K40" i="32" s="1"/>
  <c r="D40" i="32"/>
  <c r="B40" i="32"/>
  <c r="K39" i="32"/>
  <c r="I39" i="32"/>
  <c r="G39" i="32"/>
  <c r="F39" i="32"/>
  <c r="D39" i="32"/>
  <c r="B39" i="32"/>
  <c r="K38" i="32"/>
  <c r="I38" i="32"/>
  <c r="G38" i="32"/>
  <c r="F38" i="32"/>
  <c r="D38" i="32"/>
  <c r="B38" i="32"/>
  <c r="I37" i="32"/>
  <c r="G37" i="32"/>
  <c r="D37" i="32"/>
  <c r="B37" i="32"/>
  <c r="F37" i="32" s="1"/>
  <c r="I36" i="32"/>
  <c r="G36" i="32"/>
  <c r="K36" i="32" s="1"/>
  <c r="D36" i="32"/>
  <c r="B36" i="32"/>
  <c r="K35" i="32"/>
  <c r="I35" i="32"/>
  <c r="G35" i="32"/>
  <c r="F35" i="32"/>
  <c r="D35" i="32"/>
  <c r="B35" i="32"/>
  <c r="K34" i="32"/>
  <c r="I34" i="32"/>
  <c r="G34" i="32"/>
  <c r="F34" i="32"/>
  <c r="D34" i="32"/>
  <c r="B34" i="32"/>
  <c r="I33" i="32"/>
  <c r="G33" i="32"/>
  <c r="D33" i="32"/>
  <c r="B33" i="32"/>
  <c r="F33" i="32" s="1"/>
  <c r="I32" i="32"/>
  <c r="G32" i="32"/>
  <c r="K32" i="32" s="1"/>
  <c r="D32" i="32"/>
  <c r="B32" i="32"/>
  <c r="K31" i="32"/>
  <c r="I31" i="32"/>
  <c r="G31" i="32"/>
  <c r="F31" i="32"/>
  <c r="D31" i="32"/>
  <c r="B31" i="32"/>
  <c r="K30" i="32"/>
  <c r="I30" i="32"/>
  <c r="G30" i="32"/>
  <c r="F30" i="32"/>
  <c r="D30" i="32"/>
  <c r="B30" i="32"/>
  <c r="I29" i="32"/>
  <c r="G29" i="32"/>
  <c r="D29" i="32"/>
  <c r="B29" i="32"/>
  <c r="F29" i="32" s="1"/>
  <c r="I28" i="32"/>
  <c r="G28" i="32"/>
  <c r="K28" i="32" s="1"/>
  <c r="D28" i="32"/>
  <c r="D59" i="32" s="1"/>
  <c r="B28" i="32"/>
  <c r="K26" i="32"/>
  <c r="I26" i="32"/>
  <c r="G26" i="32"/>
  <c r="F26" i="32"/>
  <c r="D26" i="32"/>
  <c r="B26" i="32"/>
  <c r="I25" i="32"/>
  <c r="G25" i="32"/>
  <c r="D25" i="32"/>
  <c r="B25" i="32"/>
  <c r="F25" i="32" s="1"/>
  <c r="I24" i="32"/>
  <c r="G24" i="32"/>
  <c r="K24" i="32" s="1"/>
  <c r="D24" i="32"/>
  <c r="B24" i="32"/>
  <c r="K23" i="32"/>
  <c r="I23" i="32"/>
  <c r="G23" i="32"/>
  <c r="F23" i="32"/>
  <c r="D23" i="32"/>
  <c r="B23" i="32"/>
  <c r="K22" i="32"/>
  <c r="I22" i="32"/>
  <c r="G22" i="32"/>
  <c r="F22" i="32"/>
  <c r="D22" i="32"/>
  <c r="B22" i="32"/>
  <c r="I21" i="32"/>
  <c r="G21" i="32"/>
  <c r="D21" i="32"/>
  <c r="B21" i="32"/>
  <c r="F21" i="32" s="1"/>
  <c r="I20" i="32"/>
  <c r="G20" i="32"/>
  <c r="K20" i="32" s="1"/>
  <c r="D20" i="32"/>
  <c r="B20" i="32"/>
  <c r="K19" i="32"/>
  <c r="I19" i="32"/>
  <c r="G19" i="32"/>
  <c r="F19" i="32"/>
  <c r="D19" i="32"/>
  <c r="B19" i="32"/>
  <c r="B27" i="32" s="1"/>
  <c r="K18" i="32"/>
  <c r="I18" i="32"/>
  <c r="I17" i="32" s="1"/>
  <c r="G18" i="32"/>
  <c r="F18" i="32"/>
  <c r="D18" i="32"/>
  <c r="D17" i="32" s="1"/>
  <c r="B18" i="32"/>
  <c r="G17" i="32"/>
  <c r="B17" i="32"/>
  <c r="F17" i="32" l="1"/>
  <c r="K21" i="32"/>
  <c r="K25" i="32"/>
  <c r="G27" i="32"/>
  <c r="K29" i="32"/>
  <c r="K33" i="32"/>
  <c r="K37" i="32"/>
  <c r="K41" i="32"/>
  <c r="K45" i="32"/>
  <c r="G59" i="32"/>
  <c r="K17" i="32"/>
  <c r="F20" i="32"/>
  <c r="F24" i="32"/>
  <c r="F28" i="32"/>
  <c r="F32" i="32"/>
  <c r="F36" i="32"/>
  <c r="F40" i="32"/>
  <c r="F44" i="32"/>
  <c r="F48" i="32"/>
  <c r="F52" i="32"/>
  <c r="F56" i="32"/>
  <c r="I27" i="32"/>
  <c r="I59" i="32"/>
  <c r="B59" i="32"/>
  <c r="D27" i="32"/>
  <c r="D61" i="32" s="1"/>
  <c r="E22" i="32" l="1"/>
  <c r="E18" i="32"/>
  <c r="E58" i="32"/>
  <c r="E54" i="32"/>
  <c r="E50" i="32"/>
  <c r="E46" i="32"/>
  <c r="E42" i="32"/>
  <c r="E38" i="32"/>
  <c r="E34" i="32"/>
  <c r="E30" i="32"/>
  <c r="E26" i="32"/>
  <c r="E57" i="32"/>
  <c r="E53" i="32"/>
  <c r="E49" i="32"/>
  <c r="E45" i="32"/>
  <c r="E41" i="32"/>
  <c r="E37" i="32"/>
  <c r="E33" i="32"/>
  <c r="E29" i="32"/>
  <c r="E25" i="32"/>
  <c r="E21" i="32"/>
  <c r="E61" i="32"/>
  <c r="E51" i="32"/>
  <c r="E47" i="32"/>
  <c r="E23" i="32"/>
  <c r="E56" i="32"/>
  <c r="E28" i="32"/>
  <c r="E36" i="32"/>
  <c r="E35" i="32"/>
  <c r="E59" i="32"/>
  <c r="E24" i="32"/>
  <c r="E19" i="32"/>
  <c r="E52" i="32"/>
  <c r="E32" i="32"/>
  <c r="E55" i="32"/>
  <c r="E40" i="32"/>
  <c r="E20" i="32"/>
  <c r="E44" i="32"/>
  <c r="E43" i="32"/>
  <c r="E48" i="32"/>
  <c r="E17" i="32"/>
  <c r="E31" i="32"/>
  <c r="E39" i="32"/>
  <c r="K59" i="32"/>
  <c r="G61" i="32"/>
  <c r="H59" i="32" s="1"/>
  <c r="K27" i="32"/>
  <c r="H27" i="32"/>
  <c r="B61" i="32"/>
  <c r="C59" i="32"/>
  <c r="F59" i="32"/>
  <c r="F27" i="32"/>
  <c r="E27" i="32"/>
  <c r="I61" i="32"/>
  <c r="J59" i="32"/>
  <c r="J44" i="32" l="1"/>
  <c r="J61" i="32"/>
  <c r="J56" i="32"/>
  <c r="J52" i="32"/>
  <c r="J25" i="32"/>
  <c r="J21" i="32"/>
  <c r="J41" i="32"/>
  <c r="J57" i="32"/>
  <c r="J49" i="32"/>
  <c r="J29" i="32"/>
  <c r="J53" i="32"/>
  <c r="J45" i="32"/>
  <c r="J37" i="32"/>
  <c r="J33" i="32"/>
  <c r="J55" i="32"/>
  <c r="J30" i="32"/>
  <c r="J22" i="32"/>
  <c r="J43" i="32"/>
  <c r="J40" i="32"/>
  <c r="J42" i="32"/>
  <c r="J31" i="32"/>
  <c r="J20" i="32"/>
  <c r="J54" i="32"/>
  <c r="J24" i="32"/>
  <c r="J48" i="32"/>
  <c r="J23" i="32"/>
  <c r="J19" i="32"/>
  <c r="J51" i="32"/>
  <c r="J50" i="32"/>
  <c r="J18" i="32"/>
  <c r="J46" i="32"/>
  <c r="J28" i="32"/>
  <c r="J26" i="32"/>
  <c r="J58" i="32"/>
  <c r="J32" i="32"/>
  <c r="J34" i="32"/>
  <c r="J36" i="32"/>
  <c r="J38" i="32"/>
  <c r="J39" i="32"/>
  <c r="J17" i="32"/>
  <c r="J47" i="32"/>
  <c r="J35" i="32"/>
  <c r="J27" i="32"/>
  <c r="C61" i="32"/>
  <c r="C55" i="32"/>
  <c r="C51" i="32"/>
  <c r="C47" i="32"/>
  <c r="C43" i="32"/>
  <c r="C39" i="32"/>
  <c r="C35" i="32"/>
  <c r="C31" i="32"/>
  <c r="C23" i="32"/>
  <c r="C19" i="32"/>
  <c r="C30" i="32"/>
  <c r="C58" i="32"/>
  <c r="C54" i="32"/>
  <c r="C50" i="32"/>
  <c r="C46" i="32"/>
  <c r="C42" i="32"/>
  <c r="C38" i="32"/>
  <c r="C34" i="32"/>
  <c r="C26" i="32"/>
  <c r="C22" i="32"/>
  <c r="C18" i="32"/>
  <c r="F61" i="32"/>
  <c r="C48" i="32"/>
  <c r="C52" i="32"/>
  <c r="C36" i="32"/>
  <c r="C27" i="32"/>
  <c r="C44" i="32"/>
  <c r="C29" i="32"/>
  <c r="C45" i="32"/>
  <c r="C21" i="32"/>
  <c r="C49" i="32"/>
  <c r="C24" i="32"/>
  <c r="C56" i="32"/>
  <c r="C20" i="32"/>
  <c r="C33" i="32"/>
  <c r="C41" i="32"/>
  <c r="C32" i="32"/>
  <c r="C53" i="32"/>
  <c r="C40" i="32"/>
  <c r="C28" i="32"/>
  <c r="C25" i="32"/>
  <c r="C37" i="32"/>
  <c r="C57" i="32"/>
  <c r="C17" i="32"/>
  <c r="K61" i="32"/>
  <c r="H57" i="32"/>
  <c r="H53" i="32"/>
  <c r="H49" i="32"/>
  <c r="H18" i="32"/>
  <c r="H22" i="32"/>
  <c r="H61" i="32"/>
  <c r="H34" i="32"/>
  <c r="H26" i="32"/>
  <c r="H58" i="32"/>
  <c r="H50" i="32"/>
  <c r="H38" i="32"/>
  <c r="H54" i="32"/>
  <c r="H46" i="32"/>
  <c r="H42" i="32"/>
  <c r="H30" i="32"/>
  <c r="H31" i="32"/>
  <c r="H17" i="32"/>
  <c r="H19" i="32"/>
  <c r="H20" i="32"/>
  <c r="H52" i="32"/>
  <c r="H47" i="32"/>
  <c r="H48" i="32"/>
  <c r="H45" i="32"/>
  <c r="H24" i="32"/>
  <c r="H56" i="32"/>
  <c r="H28" i="32"/>
  <c r="H21" i="32"/>
  <c r="H35" i="32"/>
  <c r="H39" i="32"/>
  <c r="H32" i="32"/>
  <c r="H51" i="32"/>
  <c r="H33" i="32"/>
  <c r="H55" i="32"/>
  <c r="H25" i="32"/>
  <c r="H36" i="32"/>
  <c r="H40" i="32"/>
  <c r="H44" i="32"/>
  <c r="H37" i="32"/>
  <c r="H41" i="32"/>
  <c r="H43" i="32"/>
  <c r="H29" i="32"/>
  <c r="H23" i="32"/>
</calcChain>
</file>

<file path=xl/sharedStrings.xml><?xml version="1.0" encoding="utf-8"?>
<sst xmlns="http://schemas.openxmlformats.org/spreadsheetml/2006/main" count="68" uniqueCount="62">
  <si>
    <t>FIAT</t>
  </si>
  <si>
    <t>ALFA ROMEO</t>
  </si>
  <si>
    <t>ALTRE NAZIONALI</t>
  </si>
  <si>
    <t>AUDI</t>
  </si>
  <si>
    <t>BMW</t>
  </si>
  <si>
    <t>FORD</t>
  </si>
  <si>
    <t>HONDA</t>
  </si>
  <si>
    <t>HYUNDAI</t>
  </si>
  <si>
    <t>KIA</t>
  </si>
  <si>
    <t>LAND ROVER</t>
  </si>
  <si>
    <t>MAZDA</t>
  </si>
  <si>
    <t>MERCEDES</t>
  </si>
  <si>
    <t>MITSUBISHI</t>
  </si>
  <si>
    <t>NISSAN</t>
  </si>
  <si>
    <t>OPEL</t>
  </si>
  <si>
    <t>PEUGEOT</t>
  </si>
  <si>
    <t>RENAULT</t>
  </si>
  <si>
    <t>SEAT</t>
  </si>
  <si>
    <t>SKODA</t>
  </si>
  <si>
    <t>SMART</t>
  </si>
  <si>
    <t>SUZUKI</t>
  </si>
  <si>
    <t>TOYOTA</t>
  </si>
  <si>
    <t>VOLKSWAGEN</t>
  </si>
  <si>
    <t>VOLVO</t>
  </si>
  <si>
    <t>FERRARI</t>
  </si>
  <si>
    <t>LAMBORGHINI</t>
  </si>
  <si>
    <t>MASERATI</t>
  </si>
  <si>
    <t>VAR. %</t>
  </si>
  <si>
    <t>TOT.MARCHE EST.</t>
  </si>
  <si>
    <t>%</t>
  </si>
  <si>
    <t>ITALY - NEW CAR REGISTRATIONS</t>
  </si>
  <si>
    <t xml:space="preserve">ITALIA - IMMATRICOLAZIONI AUTOVETTURE </t>
  </si>
  <si>
    <t>% CHG.</t>
  </si>
  <si>
    <t>JAGUAR</t>
  </si>
  <si>
    <t>TOT.MERCATO</t>
  </si>
  <si>
    <t>TOT. MARCHE NAZ.</t>
  </si>
  <si>
    <t>MINI</t>
  </si>
  <si>
    <t>DACIA</t>
  </si>
  <si>
    <t>PORSCHE</t>
  </si>
  <si>
    <t>SUBARU</t>
  </si>
  <si>
    <t>Associazione Nazionale Filiera Industria Automobilistica</t>
  </si>
  <si>
    <t>Sede di Torino: 10128 - Corso Galileo Ferraris, 61 – Tel. +39 011 5546511 – Fax +39 011 545464</t>
  </si>
  <si>
    <t>Dir. Studi e Ricerche: Tel. +39 0115546524 – E-mail: studi.ricerche@anfia.it – www.anfia.it</t>
  </si>
  <si>
    <t>Sede di Roma: 00144 - Viale Pasteur, 10 – Tel. +39 06 54221493 (4) – Fax +39 06 54221418 – E-mail: anfia.roma@anfia.it</t>
  </si>
  <si>
    <t>JEEP</t>
  </si>
  <si>
    <t>LEXUS</t>
  </si>
  <si>
    <t>SSANGYONG</t>
  </si>
  <si>
    <t xml:space="preserve">ALTRE </t>
  </si>
  <si>
    <t>FCA</t>
  </si>
  <si>
    <r>
      <t>Elaborazioni ANFIA su dati del Ministero dei Trasporti/</t>
    </r>
    <r>
      <rPr>
        <i/>
        <sz val="8"/>
        <rFont val="Trebuchet MS"/>
        <family val="2"/>
      </rPr>
      <t>Prepared by Anfia from the data of Ministry of Transportations (Aut. Min. D07161/H4)</t>
    </r>
  </si>
  <si>
    <r>
      <t>dati provvisori</t>
    </r>
    <r>
      <rPr>
        <i/>
        <sz val="9"/>
        <color theme="4" tint="-0.249977111117893"/>
        <rFont val="Trebuchet MS"/>
        <family val="2"/>
      </rPr>
      <t>/provisional data</t>
    </r>
  </si>
  <si>
    <r>
      <t>MARCA/</t>
    </r>
    <r>
      <rPr>
        <b/>
        <i/>
        <sz val="10"/>
        <color theme="3"/>
        <rFont val="Trebuchet MS"/>
        <family val="2"/>
      </rPr>
      <t>MAKE</t>
    </r>
  </si>
  <si>
    <t>CITROEN/DS</t>
  </si>
  <si>
    <t>LANCIA</t>
  </si>
  <si>
    <t>DR</t>
  </si>
  <si>
    <t>TESLA</t>
  </si>
  <si>
    <t>20/19</t>
  </si>
  <si>
    <t>OTTOBRE</t>
  </si>
  <si>
    <t>GENNAIO/OTTOBRE</t>
  </si>
  <si>
    <t>OCTOBER</t>
  </si>
  <si>
    <t>JANUARY/OCTOBER</t>
  </si>
  <si>
    <t>I dati  rappresentano le risultanze dell'archivio nazionale dei veicoli al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</si>
</sst>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0.0"/>
    <numFmt numFmtId="166" formatCode="#,##0_);\(#,##0\)"/>
    <numFmt numFmtId="167" formatCode="#,##0_ ;\-#,##0\ "/>
    <numFmt numFmtId="168" formatCode="_-* #,##0_-;\-* #,##0_-;_-* &quot;-&quot;??_-;_-@_-"/>
    <numFmt numFmtId="169" formatCode="_(* #,##0_);_(* \(#,##0\);_(* &quot;-&quot;_);_(@_)"/>
  </numFmts>
  <fonts count="36">
    <font>
      <sz val="10"/>
      <name val="Gill Sans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8"/>
      <name val="Gill Sans"/>
    </font>
    <font>
      <sz val="10"/>
      <name val="Gill Sans"/>
    </font>
    <font>
      <b/>
      <sz val="9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b/>
      <i/>
      <sz val="9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sz val="10"/>
      <name val="Arial"/>
      <family val="2"/>
    </font>
    <font>
      <b/>
      <sz val="12"/>
      <color indexed="48"/>
      <name val="Trebuchet MS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color indexed="48"/>
      <name val="Barmeno-Regular"/>
    </font>
    <font>
      <sz val="9"/>
      <name val="Gill Sans"/>
      <family val="2"/>
    </font>
    <font>
      <sz val="8"/>
      <color indexed="48"/>
      <name val="Barmeno-Regular"/>
    </font>
    <font>
      <sz val="9"/>
      <color indexed="48"/>
      <name val="Barmeno-Regular"/>
    </font>
    <font>
      <sz val="7.5"/>
      <name val="Gill Sans"/>
      <family val="2"/>
    </font>
    <font>
      <sz val="11"/>
      <color indexed="8"/>
      <name val="Calibri"/>
      <family val="2"/>
    </font>
    <font>
      <b/>
      <i/>
      <sz val="10"/>
      <name val="Trebuchet MS"/>
      <family val="2"/>
    </font>
    <font>
      <i/>
      <sz val="10"/>
      <color theme="3"/>
      <name val="Trebuchet MS"/>
      <family val="2"/>
    </font>
    <font>
      <b/>
      <sz val="10"/>
      <color theme="3"/>
      <name val="Trebuchet MS"/>
      <family val="2"/>
    </font>
    <font>
      <b/>
      <i/>
      <sz val="10"/>
      <color theme="3"/>
      <name val="Trebuchet MS"/>
      <family val="2"/>
    </font>
    <font>
      <b/>
      <sz val="12"/>
      <color theme="3"/>
      <name val="Trebuchet MS"/>
      <family val="2"/>
    </font>
    <font>
      <i/>
      <sz val="12"/>
      <color theme="3"/>
      <name val="Trebuchet MS"/>
      <family val="2"/>
    </font>
    <font>
      <sz val="9"/>
      <color theme="3"/>
      <name val="Trebuchet MS"/>
      <family val="2"/>
    </font>
    <font>
      <sz val="10"/>
      <color theme="3"/>
      <name val="Gill Sans"/>
    </font>
    <font>
      <i/>
      <sz val="8"/>
      <name val="Trebuchet MS"/>
      <family val="2"/>
    </font>
    <font>
      <sz val="10"/>
      <name val="Gill Sans"/>
      <family val="2"/>
    </font>
    <font>
      <sz val="9"/>
      <color theme="4" tint="-0.249977111117893"/>
      <name val="Trebuchet MS"/>
      <family val="2"/>
    </font>
    <font>
      <i/>
      <sz val="9"/>
      <color theme="4" tint="-0.249977111117893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69" fontId="16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5" fillId="0" borderId="0"/>
    <xf numFmtId="0" fontId="2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33" fillId="0" borderId="0"/>
    <xf numFmtId="43" fontId="2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7" fillId="0" borderId="0" xfId="11" applyFont="1"/>
    <xf numFmtId="166" fontId="7" fillId="0" borderId="0" xfId="11" applyNumberFormat="1" applyFont="1"/>
    <xf numFmtId="0" fontId="19" fillId="0" borderId="0" xfId="11" applyFont="1"/>
    <xf numFmtId="0" fontId="21" fillId="0" borderId="0" xfId="11" applyFont="1"/>
    <xf numFmtId="166" fontId="21" fillId="0" borderId="0" xfId="11" applyNumberFormat="1" applyFont="1"/>
    <xf numFmtId="0" fontId="22" fillId="0" borderId="0" xfId="11" applyFont="1"/>
    <xf numFmtId="167" fontId="7" fillId="0" borderId="0" xfId="11" applyNumberFormat="1" applyFont="1"/>
    <xf numFmtId="0" fontId="2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left"/>
    </xf>
    <xf numFmtId="0" fontId="29" fillId="0" borderId="0" xfId="11" applyFont="1" applyAlignment="1">
      <alignment horizontal="left"/>
    </xf>
    <xf numFmtId="0" fontId="26" fillId="4" borderId="4" xfId="11" applyFont="1" applyFill="1" applyBorder="1" applyAlignment="1">
      <alignment horizontal="center"/>
    </xf>
    <xf numFmtId="0" fontId="27" fillId="4" borderId="5" xfId="11" applyFont="1" applyFill="1" applyBorder="1" applyAlignment="1">
      <alignment horizontal="center"/>
    </xf>
    <xf numFmtId="0" fontId="26" fillId="4" borderId="2" xfId="11" applyFont="1" applyFill="1" applyBorder="1" applyAlignment="1">
      <alignment horizontal="center"/>
    </xf>
    <xf numFmtId="0" fontId="27" fillId="4" borderId="1" xfId="11" applyFont="1" applyFill="1" applyBorder="1" applyAlignment="1">
      <alignment horizontal="center"/>
    </xf>
    <xf numFmtId="16" fontId="27" fillId="4" borderId="3" xfId="11" quotePrefix="1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28" fillId="0" borderId="0" xfId="11" applyFont="1"/>
    <xf numFmtId="0" fontId="15" fillId="0" borderId="0" xfId="11" applyFont="1"/>
    <xf numFmtId="0" fontId="7" fillId="0" borderId="0" xfId="11" applyFont="1" applyAlignment="1">
      <alignment horizontal="center"/>
    </xf>
    <xf numFmtId="0" fontId="8" fillId="0" borderId="0" xfId="11" applyFont="1" applyAlignment="1">
      <alignment horizontal="left"/>
    </xf>
    <xf numFmtId="167" fontId="7" fillId="0" borderId="0" xfId="11" applyNumberFormat="1" applyFont="1" applyAlignment="1">
      <alignment horizontal="center"/>
    </xf>
    <xf numFmtId="0" fontId="30" fillId="0" borderId="0" xfId="11" applyFont="1"/>
    <xf numFmtId="2" fontId="30" fillId="0" borderId="0" xfId="11" applyNumberFormat="1" applyFont="1" applyAlignment="1">
      <alignment horizontal="center"/>
    </xf>
    <xf numFmtId="0" fontId="31" fillId="0" borderId="0" xfId="0" applyFont="1" applyAlignment="1">
      <alignment vertical="top" wrapText="1"/>
    </xf>
    <xf numFmtId="0" fontId="25" fillId="0" borderId="0" xfId="11" applyFont="1" applyAlignment="1">
      <alignment horizontal="left"/>
    </xf>
    <xf numFmtId="0" fontId="26" fillId="4" borderId="1" xfId="11" applyFont="1" applyFill="1" applyBorder="1" applyAlignment="1">
      <alignment horizontal="left"/>
    </xf>
    <xf numFmtId="0" fontId="12" fillId="0" borderId="4" xfId="11" applyFont="1" applyBorder="1" applyAlignment="1">
      <alignment horizontal="left"/>
    </xf>
    <xf numFmtId="2" fontId="13" fillId="0" borderId="5" xfId="11" applyNumberFormat="1" applyFont="1" applyBorder="1"/>
    <xf numFmtId="2" fontId="13" fillId="0" borderId="5" xfId="11" applyNumberFormat="1" applyFont="1" applyBorder="1" applyAlignment="1">
      <alignment horizontal="right"/>
    </xf>
    <xf numFmtId="0" fontId="12" fillId="0" borderId="5" xfId="11" applyFont="1" applyBorder="1" applyAlignment="1">
      <alignment horizontal="left" indent="2"/>
    </xf>
    <xf numFmtId="2" fontId="13" fillId="2" borderId="5" xfId="11" applyNumberFormat="1" applyFont="1" applyFill="1" applyBorder="1"/>
    <xf numFmtId="2" fontId="13" fillId="2" borderId="5" xfId="11" applyNumberFormat="1" applyFont="1" applyFill="1" applyBorder="1" applyAlignment="1">
      <alignment horizontal="right"/>
    </xf>
    <xf numFmtId="2" fontId="13" fillId="2" borderId="6" xfId="11" applyNumberFormat="1" applyFont="1" applyFill="1" applyBorder="1" applyAlignment="1">
      <alignment horizontal="right"/>
    </xf>
    <xf numFmtId="0" fontId="12" fillId="2" borderId="5" xfId="11" applyFont="1" applyFill="1" applyBorder="1" applyAlignment="1">
      <alignment horizontal="left"/>
    </xf>
    <xf numFmtId="2" fontId="13" fillId="3" borderId="5" xfId="11" applyNumberFormat="1" applyFont="1" applyFill="1" applyBorder="1"/>
    <xf numFmtId="2" fontId="13" fillId="3" borderId="5" xfId="11" applyNumberFormat="1" applyFont="1" applyFill="1" applyBorder="1" applyAlignment="1">
      <alignment horizontal="right"/>
    </xf>
    <xf numFmtId="2" fontId="13" fillId="3" borderId="3" xfId="11" applyNumberFormat="1" applyFont="1" applyFill="1" applyBorder="1" applyAlignment="1">
      <alignment horizontal="right"/>
    </xf>
    <xf numFmtId="0" fontId="11" fillId="0" borderId="1" xfId="11" applyFont="1" applyBorder="1" applyAlignment="1">
      <alignment horizontal="left"/>
    </xf>
    <xf numFmtId="2" fontId="24" fillId="0" borderId="1" xfId="11" applyNumberFormat="1" applyFont="1" applyBorder="1"/>
    <xf numFmtId="2" fontId="24" fillId="0" borderId="7" xfId="11" applyNumberFormat="1" applyFont="1" applyBorder="1" applyAlignment="1">
      <alignment horizontal="right"/>
    </xf>
    <xf numFmtId="2" fontId="13" fillId="0" borderId="4" xfId="11" applyNumberFormat="1" applyFont="1" applyBorder="1"/>
    <xf numFmtId="167" fontId="12" fillId="2" borderId="5" xfId="0" applyNumberFormat="1" applyFont="1" applyFill="1" applyBorder="1"/>
    <xf numFmtId="2" fontId="13" fillId="2" borderId="4" xfId="11" applyNumberFormat="1" applyFont="1" applyFill="1" applyBorder="1"/>
    <xf numFmtId="2" fontId="13" fillId="0" borderId="8" xfId="11" applyNumberFormat="1" applyFont="1" applyBorder="1" applyAlignment="1">
      <alignment horizontal="right"/>
    </xf>
    <xf numFmtId="0" fontId="12" fillId="0" borderId="5" xfId="11" applyFont="1" applyBorder="1" applyAlignment="1">
      <alignment horizontal="left"/>
    </xf>
    <xf numFmtId="2" fontId="13" fillId="0" borderId="6" xfId="11" applyNumberFormat="1" applyFont="1" applyBorder="1" applyAlignment="1">
      <alignment horizontal="right"/>
    </xf>
    <xf numFmtId="167" fontId="12" fillId="0" borderId="5" xfId="0" applyNumberFormat="1" applyFont="1" applyBorder="1"/>
    <xf numFmtId="0" fontId="12" fillId="0" borderId="5" xfId="11" applyFont="1" applyBorder="1"/>
    <xf numFmtId="167" fontId="12" fillId="2" borderId="5" xfId="11" applyNumberFormat="1" applyFont="1" applyFill="1" applyBorder="1"/>
    <xf numFmtId="167" fontId="12" fillId="0" borderId="5" xfId="11" applyNumberFormat="1" applyFont="1" applyBorder="1"/>
    <xf numFmtId="167" fontId="12" fillId="3" borderId="5" xfId="11" applyNumberFormat="1" applyFont="1" applyFill="1" applyBorder="1"/>
    <xf numFmtId="2" fontId="13" fillId="3" borderId="6" xfId="11" applyNumberFormat="1" applyFont="1" applyFill="1" applyBorder="1" applyAlignment="1">
      <alignment horizontal="right"/>
    </xf>
    <xf numFmtId="167" fontId="11" fillId="0" borderId="1" xfId="0" applyNumberFormat="1" applyFont="1" applyBorder="1"/>
    <xf numFmtId="167" fontId="11" fillId="2" borderId="1" xfId="0" applyNumberFormat="1" applyFont="1" applyFill="1" applyBorder="1"/>
    <xf numFmtId="2" fontId="24" fillId="2" borderId="1" xfId="11" applyNumberFormat="1" applyFont="1" applyFill="1" applyBorder="1"/>
    <xf numFmtId="0" fontId="12" fillId="0" borderId="0" xfId="11" applyFont="1"/>
    <xf numFmtId="167" fontId="12" fillId="0" borderId="0" xfId="0" applyNumberFormat="1" applyFont="1"/>
    <xf numFmtId="2" fontId="13" fillId="0" borderId="0" xfId="11" applyNumberFormat="1" applyFont="1"/>
    <xf numFmtId="2" fontId="13" fillId="0" borderId="0" xfId="11" applyNumberFormat="1" applyFont="1" applyAlignment="1">
      <alignment horizontal="right"/>
    </xf>
    <xf numFmtId="0" fontId="6" fillId="0" borderId="0" xfId="11" applyFont="1" applyAlignment="1">
      <alignment horizontal="left"/>
    </xf>
    <xf numFmtId="165" fontId="9" fillId="0" borderId="0" xfId="11" applyNumberFormat="1" applyFont="1"/>
    <xf numFmtId="0" fontId="10" fillId="0" borderId="0" xfId="11" applyFont="1"/>
    <xf numFmtId="0" fontId="10" fillId="0" borderId="0" xfId="11" applyFont="1" applyAlignment="1">
      <alignment horizontal="left"/>
    </xf>
    <xf numFmtId="0" fontId="34" fillId="0" borderId="0" xfId="11" applyFont="1" applyAlignment="1">
      <alignment horizontal="left"/>
    </xf>
    <xf numFmtId="168" fontId="12" fillId="0" borderId="10" xfId="26" applyNumberFormat="1" applyFont="1" applyBorder="1" applyAlignment="1">
      <alignment horizontal="right"/>
    </xf>
    <xf numFmtId="168" fontId="12" fillId="0" borderId="5" xfId="26" applyNumberFormat="1" applyFont="1" applyBorder="1"/>
    <xf numFmtId="168" fontId="12" fillId="2" borderId="5" xfId="26" applyNumberFormat="1" applyFont="1" applyFill="1" applyBorder="1"/>
    <xf numFmtId="168" fontId="12" fillId="3" borderId="0" xfId="26" applyNumberFormat="1" applyFont="1" applyFill="1"/>
    <xf numFmtId="168" fontId="12" fillId="3" borderId="5" xfId="26" applyNumberFormat="1" applyFont="1" applyFill="1" applyBorder="1"/>
    <xf numFmtId="167" fontId="11" fillId="0" borderId="1" xfId="26" applyNumberFormat="1" applyFont="1" applyBorder="1"/>
    <xf numFmtId="167" fontId="12" fillId="0" borderId="4" xfId="26" applyNumberFormat="1" applyFont="1" applyBorder="1"/>
    <xf numFmtId="167" fontId="12" fillId="0" borderId="5" xfId="26" applyNumberFormat="1" applyFont="1" applyBorder="1"/>
    <xf numFmtId="166" fontId="6" fillId="0" borderId="0" xfId="11" applyNumberFormat="1" applyFont="1"/>
    <xf numFmtId="168" fontId="7" fillId="0" borderId="0" xfId="11" applyNumberFormat="1" applyFont="1"/>
    <xf numFmtId="0" fontId="20" fillId="0" borderId="0" xfId="0" applyFont="1" applyAlignment="1">
      <alignment horizontal="center"/>
    </xf>
    <xf numFmtId="1" fontId="26" fillId="4" borderId="9" xfId="11" applyNumberFormat="1" applyFont="1" applyFill="1" applyBorder="1" applyAlignment="1">
      <alignment horizontal="center"/>
    </xf>
    <xf numFmtId="1" fontId="26" fillId="4" borderId="10" xfId="11" applyNumberFormat="1" applyFont="1" applyFill="1" applyBorder="1" applyAlignment="1">
      <alignment horizontal="center"/>
    </xf>
    <xf numFmtId="1" fontId="26" fillId="4" borderId="8" xfId="11" applyNumberFormat="1" applyFont="1" applyFill="1" applyBorder="1" applyAlignment="1">
      <alignment horizontal="center"/>
    </xf>
    <xf numFmtId="1" fontId="27" fillId="4" borderId="11" xfId="11" applyNumberFormat="1" applyFont="1" applyFill="1" applyBorder="1" applyAlignment="1">
      <alignment horizontal="center"/>
    </xf>
    <xf numFmtId="1" fontId="27" fillId="4" borderId="12" xfId="11" applyNumberFormat="1" applyFont="1" applyFill="1" applyBorder="1" applyAlignment="1">
      <alignment horizontal="center"/>
    </xf>
    <xf numFmtId="1" fontId="27" fillId="4" borderId="13" xfId="11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27">
    <cellStyle name="Migliaia" xfId="26" builtinId="3"/>
    <cellStyle name="Migliaia [0] 2" xfId="1" xr:uid="{00000000-0005-0000-0000-000001000000}"/>
    <cellStyle name="Migliaia [0] 2 2" xfId="15" xr:uid="{00000000-0005-0000-0000-000002000000}"/>
    <cellStyle name="Migliaia [0] 3" xfId="2" xr:uid="{00000000-0005-0000-0000-000003000000}"/>
    <cellStyle name="Migliaia [0] 3 2" xfId="16" xr:uid="{00000000-0005-0000-0000-000004000000}"/>
    <cellStyle name="Migliaia [0] 4" xfId="3" xr:uid="{00000000-0005-0000-0000-000005000000}"/>
    <cellStyle name="Migliaia [0] 4 2" xfId="17" xr:uid="{00000000-0005-0000-0000-000006000000}"/>
    <cellStyle name="Migliaia [0] 5" xfId="14" xr:uid="{00000000-0005-0000-0000-000007000000}"/>
    <cellStyle name="Migliaia 2" xfId="4" xr:uid="{00000000-0005-0000-0000-000008000000}"/>
    <cellStyle name="Migliaia 2 2" xfId="5" xr:uid="{00000000-0005-0000-0000-000009000000}"/>
    <cellStyle name="Migliaia 2 2 2" xfId="19" xr:uid="{00000000-0005-0000-0000-00000A000000}"/>
    <cellStyle name="Migliaia 2 3" xfId="24" xr:uid="{00000000-0005-0000-0000-00000B000000}"/>
    <cellStyle name="Migliaia 2 4" xfId="18" xr:uid="{00000000-0005-0000-0000-00000C000000}"/>
    <cellStyle name="Migliaia 3" xfId="6" xr:uid="{00000000-0005-0000-0000-00000D000000}"/>
    <cellStyle name="Migliaia 3 2" xfId="20" xr:uid="{00000000-0005-0000-0000-00000E000000}"/>
    <cellStyle name="Migliaia 4" xfId="22" xr:uid="{00000000-0005-0000-0000-00000F000000}"/>
    <cellStyle name="Migliaia 5" xfId="13" xr:uid="{00000000-0005-0000-0000-000010000000}"/>
    <cellStyle name="Normale" xfId="0" builtinId="0"/>
    <cellStyle name="Normale 2" xfId="7" xr:uid="{00000000-0005-0000-0000-000012000000}"/>
    <cellStyle name="Normale 2 2" xfId="8" xr:uid="{00000000-0005-0000-0000-000013000000}"/>
    <cellStyle name="Normale 2_top 10" xfId="9" xr:uid="{00000000-0005-0000-0000-000014000000}"/>
    <cellStyle name="Normale 3" xfId="10" xr:uid="{00000000-0005-0000-0000-000015000000}"/>
    <cellStyle name="Normale 3 2" xfId="23" xr:uid="{00000000-0005-0000-0000-000016000000}"/>
    <cellStyle name="Normale 3 3" xfId="25" xr:uid="{00000000-0005-0000-0000-000017000000}"/>
    <cellStyle name="Normale 4" xfId="21" xr:uid="{00000000-0005-0000-0000-000018000000}"/>
    <cellStyle name="Normale_Immat gennaio 1996" xfId="11" xr:uid="{00000000-0005-0000-0000-000019000000}"/>
    <cellStyle name="Valuta (0)_Trend2001.xls Grafico 1" xfId="12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161925</xdr:rowOff>
        </xdr:from>
        <xdr:to>
          <xdr:col>1</xdr:col>
          <xdr:colOff>133350</xdr:colOff>
          <xdr:row>3</xdr:row>
          <xdr:rowOff>28575</xdr:rowOff>
        </xdr:to>
        <xdr:sp macro="" textlink="">
          <xdr:nvSpPr>
            <xdr:cNvPr id="176129" name="Object 1" hidden="1">
              <a:extLst>
                <a:ext uri="{63B3BB69-23CF-44E3-9099-C40C66FF867C}">
                  <a14:compatExt spid="_x0000_s176129"/>
                </a:ext>
                <a:ext uri="{FF2B5EF4-FFF2-40B4-BE49-F238E27FC236}">
                  <a16:creationId xmlns:a16="http://schemas.microsoft.com/office/drawing/2014/main" id="{00000000-0008-0000-0000-000001B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180975</xdr:colOff>
      <xdr:row>0</xdr:row>
      <xdr:rowOff>106680</xdr:rowOff>
    </xdr:from>
    <xdr:to>
      <xdr:col>10</xdr:col>
      <xdr:colOff>487680</xdr:colOff>
      <xdr:row>6</xdr:row>
      <xdr:rowOff>0</xdr:rowOff>
    </xdr:to>
    <xdr:pic>
      <xdr:nvPicPr>
        <xdr:cNvPr id="6" name="Picture 5" descr="Logo ANFIA PANTO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06680"/>
          <a:ext cx="1640205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2-MERCATO%20ITALIA\1_MERCATO%20ITALIA_VETTURE%20-%20DATI%20MCTC\B_COMUNICATO%20STAMPA%20VETTURE%20%20MENSILE\Autovetture%20-%20tabelle%20comunicato%20stam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102020"/>
      <sheetName val="Best sellers -Top 10 102020"/>
      <sheetName val="Groups 102020"/>
      <sheetName val="Monthly trend"/>
      <sheetName val="Monthly trend by make 2020"/>
      <sheetName val="Monthly trend by make 2019"/>
      <sheetName val="Changes in ownership"/>
    </sheetNames>
    <sheetDataSet>
      <sheetData sheetId="0"/>
      <sheetData sheetId="1"/>
      <sheetData sheetId="2"/>
      <sheetData sheetId="3"/>
      <sheetData sheetId="4">
        <row r="10">
          <cell r="K10">
            <v>25360</v>
          </cell>
          <cell r="N10">
            <v>170338</v>
          </cell>
        </row>
        <row r="11">
          <cell r="K11">
            <v>1598</v>
          </cell>
          <cell r="N11">
            <v>13548</v>
          </cell>
        </row>
        <row r="12">
          <cell r="K12">
            <v>4716</v>
          </cell>
          <cell r="N12">
            <v>34078</v>
          </cell>
        </row>
        <row r="13">
          <cell r="K13">
            <v>6262</v>
          </cell>
          <cell r="N13">
            <v>47100</v>
          </cell>
        </row>
        <row r="14">
          <cell r="K14">
            <v>150</v>
          </cell>
          <cell r="N14">
            <v>1039</v>
          </cell>
        </row>
        <row r="15">
          <cell r="K15">
            <v>44</v>
          </cell>
          <cell r="N15">
            <v>448</v>
          </cell>
        </row>
        <row r="16">
          <cell r="K16">
            <v>521</v>
          </cell>
          <cell r="N16">
            <v>2701</v>
          </cell>
        </row>
        <row r="17">
          <cell r="K17">
            <v>24</v>
          </cell>
          <cell r="N17">
            <v>244</v>
          </cell>
        </row>
        <row r="18">
          <cell r="K18">
            <v>5</v>
          </cell>
          <cell r="N18">
            <v>31</v>
          </cell>
        </row>
        <row r="20">
          <cell r="K20">
            <v>5618</v>
          </cell>
          <cell r="N20">
            <v>40625</v>
          </cell>
        </row>
        <row r="21">
          <cell r="K21">
            <v>5291</v>
          </cell>
          <cell r="N21">
            <v>37589</v>
          </cell>
        </row>
        <row r="22">
          <cell r="K22">
            <v>8423</v>
          </cell>
          <cell r="N22">
            <v>56141</v>
          </cell>
        </row>
        <row r="23">
          <cell r="K23">
            <v>5557</v>
          </cell>
          <cell r="N23">
            <v>43644</v>
          </cell>
        </row>
        <row r="24">
          <cell r="K24">
            <v>10285</v>
          </cell>
          <cell r="N24">
            <v>74468</v>
          </cell>
        </row>
        <row r="25">
          <cell r="K25">
            <v>1000</v>
          </cell>
          <cell r="N25">
            <v>5752</v>
          </cell>
        </row>
        <row r="26">
          <cell r="K26">
            <v>4067</v>
          </cell>
          <cell r="N26">
            <v>29020</v>
          </cell>
        </row>
        <row r="27">
          <cell r="K27">
            <v>359</v>
          </cell>
          <cell r="N27">
            <v>2921</v>
          </cell>
        </row>
        <row r="28">
          <cell r="K28">
            <v>4262</v>
          </cell>
          <cell r="N28">
            <v>30721</v>
          </cell>
        </row>
        <row r="29">
          <cell r="K29">
            <v>1377</v>
          </cell>
          <cell r="N29">
            <v>9774</v>
          </cell>
        </row>
        <row r="30">
          <cell r="K30">
            <v>1307</v>
          </cell>
          <cell r="N30">
            <v>8596</v>
          </cell>
        </row>
        <row r="31">
          <cell r="K31">
            <v>5719</v>
          </cell>
          <cell r="N31">
            <v>38495</v>
          </cell>
        </row>
        <row r="32">
          <cell r="K32">
            <v>1883</v>
          </cell>
          <cell r="N32">
            <v>13337</v>
          </cell>
        </row>
        <row r="33">
          <cell r="K33">
            <v>399</v>
          </cell>
          <cell r="N33">
            <v>3604</v>
          </cell>
        </row>
        <row r="34">
          <cell r="K34">
            <v>3469</v>
          </cell>
          <cell r="N34">
            <v>22896</v>
          </cell>
        </row>
        <row r="35">
          <cell r="K35">
            <v>6136</v>
          </cell>
          <cell r="N35">
            <v>45463</v>
          </cell>
        </row>
        <row r="36">
          <cell r="K36">
            <v>8648</v>
          </cell>
          <cell r="N36">
            <v>65790</v>
          </cell>
        </row>
        <row r="37">
          <cell r="K37">
            <v>630</v>
          </cell>
          <cell r="N37">
            <v>4767</v>
          </cell>
        </row>
        <row r="38">
          <cell r="K38">
            <v>9124</v>
          </cell>
          <cell r="N38">
            <v>67914</v>
          </cell>
        </row>
        <row r="39">
          <cell r="K39">
            <v>2339</v>
          </cell>
          <cell r="N39">
            <v>17582</v>
          </cell>
        </row>
        <row r="40">
          <cell r="K40">
            <v>2733</v>
          </cell>
          <cell r="N40">
            <v>20627</v>
          </cell>
        </row>
        <row r="41">
          <cell r="K41">
            <v>682</v>
          </cell>
          <cell r="N41">
            <v>3319</v>
          </cell>
        </row>
        <row r="42">
          <cell r="K42">
            <v>109</v>
          </cell>
          <cell r="N42">
            <v>998</v>
          </cell>
        </row>
        <row r="43">
          <cell r="K43">
            <v>279</v>
          </cell>
          <cell r="N43">
            <v>1670</v>
          </cell>
        </row>
        <row r="44">
          <cell r="K44">
            <v>4951</v>
          </cell>
          <cell r="N44">
            <v>27388</v>
          </cell>
        </row>
        <row r="45">
          <cell r="K45">
            <v>64</v>
          </cell>
          <cell r="N45">
            <v>2618</v>
          </cell>
        </row>
        <row r="46">
          <cell r="K46">
            <v>8294</v>
          </cell>
          <cell r="N46">
            <v>55366</v>
          </cell>
        </row>
        <row r="47">
          <cell r="K47">
            <v>440</v>
          </cell>
          <cell r="N47">
            <v>3331</v>
          </cell>
        </row>
        <row r="48">
          <cell r="K48">
            <v>12737</v>
          </cell>
          <cell r="N48">
            <v>103642</v>
          </cell>
        </row>
        <row r="49">
          <cell r="K49">
            <v>1892</v>
          </cell>
          <cell r="N49">
            <v>13889</v>
          </cell>
        </row>
        <row r="50">
          <cell r="K50">
            <v>224</v>
          </cell>
          <cell r="N50">
            <v>1720</v>
          </cell>
        </row>
      </sheetData>
      <sheetData sheetId="5">
        <row r="10">
          <cell r="K10">
            <v>21519</v>
          </cell>
          <cell r="AF10">
            <v>244840</v>
          </cell>
        </row>
        <row r="11">
          <cell r="K11">
            <v>1899</v>
          </cell>
          <cell r="AF11">
            <v>21821</v>
          </cell>
        </row>
        <row r="12">
          <cell r="K12">
            <v>4847</v>
          </cell>
          <cell r="AF12">
            <v>50510</v>
          </cell>
        </row>
        <row r="13">
          <cell r="K13">
            <v>5436</v>
          </cell>
          <cell r="AF13">
            <v>69824</v>
          </cell>
        </row>
        <row r="14">
          <cell r="K14">
            <v>156</v>
          </cell>
          <cell r="AF14">
            <v>1806</v>
          </cell>
        </row>
        <row r="15">
          <cell r="K15">
            <v>37</v>
          </cell>
          <cell r="AF15">
            <v>460</v>
          </cell>
        </row>
        <row r="16">
          <cell r="K16">
            <v>185</v>
          </cell>
          <cell r="AF16">
            <v>3453</v>
          </cell>
        </row>
        <row r="17">
          <cell r="K17">
            <v>12</v>
          </cell>
          <cell r="AF17">
            <v>286</v>
          </cell>
        </row>
        <row r="18">
          <cell r="K18">
            <v>3</v>
          </cell>
          <cell r="AF18">
            <v>36</v>
          </cell>
        </row>
        <row r="20">
          <cell r="K20">
            <v>5570</v>
          </cell>
          <cell r="AF20">
            <v>54100</v>
          </cell>
        </row>
        <row r="21">
          <cell r="K21">
            <v>5169</v>
          </cell>
          <cell r="AF21">
            <v>48841</v>
          </cell>
        </row>
        <row r="22">
          <cell r="K22">
            <v>7390</v>
          </cell>
          <cell r="AF22">
            <v>78419</v>
          </cell>
        </row>
        <row r="23">
          <cell r="K23">
            <v>5142</v>
          </cell>
          <cell r="AF23">
            <v>71526</v>
          </cell>
        </row>
        <row r="24">
          <cell r="K24">
            <v>10798</v>
          </cell>
          <cell r="AF24">
            <v>103190</v>
          </cell>
        </row>
        <row r="25">
          <cell r="K25">
            <v>738</v>
          </cell>
          <cell r="AF25">
            <v>7348</v>
          </cell>
        </row>
        <row r="26">
          <cell r="K26">
            <v>5006</v>
          </cell>
          <cell r="AF26">
            <v>41541</v>
          </cell>
        </row>
        <row r="27">
          <cell r="K27">
            <v>783</v>
          </cell>
          <cell r="AF27">
            <v>7159</v>
          </cell>
        </row>
        <row r="28">
          <cell r="K28">
            <v>4587</v>
          </cell>
          <cell r="AF28">
            <v>40328</v>
          </cell>
        </row>
        <row r="29">
          <cell r="K29">
            <v>1586</v>
          </cell>
          <cell r="AF29">
            <v>14227</v>
          </cell>
        </row>
        <row r="30">
          <cell r="K30">
            <v>1403</v>
          </cell>
          <cell r="AF30">
            <v>10367</v>
          </cell>
        </row>
        <row r="31">
          <cell r="K31">
            <v>5151</v>
          </cell>
          <cell r="AF31">
            <v>51196</v>
          </cell>
        </row>
        <row r="32">
          <cell r="K32">
            <v>1985</v>
          </cell>
          <cell r="AF32">
            <v>18260</v>
          </cell>
        </row>
        <row r="33">
          <cell r="K33">
            <v>686</v>
          </cell>
          <cell r="AF33">
            <v>6692</v>
          </cell>
        </row>
        <row r="34">
          <cell r="K34">
            <v>3816</v>
          </cell>
          <cell r="AF34">
            <v>37473</v>
          </cell>
        </row>
        <row r="35">
          <cell r="K35">
            <v>5930</v>
          </cell>
          <cell r="AF35">
            <v>87701</v>
          </cell>
        </row>
        <row r="36">
          <cell r="K36">
            <v>9780</v>
          </cell>
          <cell r="AF36">
            <v>94420</v>
          </cell>
        </row>
        <row r="37">
          <cell r="K37">
            <v>770</v>
          </cell>
          <cell r="AF37">
            <v>5699</v>
          </cell>
        </row>
        <row r="38">
          <cell r="K38">
            <v>8378</v>
          </cell>
          <cell r="AF38">
            <v>95791</v>
          </cell>
        </row>
        <row r="39">
          <cell r="K39">
            <v>2166</v>
          </cell>
          <cell r="AF39">
            <v>22654</v>
          </cell>
        </row>
        <row r="40">
          <cell r="K40">
            <v>2046</v>
          </cell>
          <cell r="AF40">
            <v>22741</v>
          </cell>
        </row>
        <row r="41">
          <cell r="K41">
            <v>2164</v>
          </cell>
          <cell r="AF41">
            <v>22117</v>
          </cell>
        </row>
        <row r="42">
          <cell r="K42">
            <v>172</v>
          </cell>
          <cell r="AF42">
            <v>2050</v>
          </cell>
        </row>
        <row r="43">
          <cell r="K43">
            <v>225</v>
          </cell>
          <cell r="AF43">
            <v>2093</v>
          </cell>
        </row>
        <row r="44">
          <cell r="K44">
            <v>3550</v>
          </cell>
          <cell r="AF44">
            <v>31790</v>
          </cell>
        </row>
        <row r="45">
          <cell r="K45">
            <v>67</v>
          </cell>
          <cell r="AF45">
            <v>1950</v>
          </cell>
        </row>
        <row r="46">
          <cell r="K46">
            <v>8549</v>
          </cell>
          <cell r="AF46">
            <v>76945</v>
          </cell>
        </row>
        <row r="47">
          <cell r="K47">
            <v>402</v>
          </cell>
          <cell r="AF47">
            <v>4706</v>
          </cell>
        </row>
        <row r="48">
          <cell r="K48">
            <v>16927</v>
          </cell>
          <cell r="AF48">
            <v>151878</v>
          </cell>
        </row>
        <row r="49">
          <cell r="K49">
            <v>2114</v>
          </cell>
          <cell r="AF49">
            <v>17537</v>
          </cell>
        </row>
        <row r="50">
          <cell r="K50">
            <v>118</v>
          </cell>
          <cell r="AF50">
            <v>1725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K78"/>
  <sheetViews>
    <sheetView showGridLines="0" tabSelected="1" zoomScaleNormal="100" workbookViewId="0">
      <selection activeCell="M8" sqref="M8"/>
    </sheetView>
  </sheetViews>
  <sheetFormatPr defaultColWidth="25.7109375" defaultRowHeight="15"/>
  <cols>
    <col min="1" max="1" width="20.85546875" style="1" customWidth="1"/>
    <col min="2" max="5" width="9.28515625" style="1" customWidth="1"/>
    <col min="6" max="6" width="10" style="1" customWidth="1"/>
    <col min="7" max="7" width="10.7109375" style="1" bestFit="1" customWidth="1"/>
    <col min="8" max="8" width="9.28515625" style="1" customWidth="1"/>
    <col min="9" max="9" width="10.7109375" style="1" bestFit="1" customWidth="1"/>
    <col min="10" max="10" width="9.28515625" style="1" customWidth="1"/>
    <col min="11" max="11" width="10" style="1" customWidth="1"/>
    <col min="12" max="16384" width="25.7109375" style="1"/>
  </cols>
  <sheetData>
    <row r="7" spans="1:11">
      <c r="H7" s="8"/>
      <c r="I7" s="9"/>
    </row>
    <row r="8" spans="1:11">
      <c r="H8" s="9"/>
      <c r="I8" s="9"/>
    </row>
    <row r="9" spans="1:11" ht="18">
      <c r="A9" s="18" t="s">
        <v>31</v>
      </c>
      <c r="B9" s="19"/>
      <c r="C9" s="19"/>
      <c r="D9" s="19"/>
      <c r="E9" s="19"/>
      <c r="F9" s="19"/>
      <c r="H9" s="17"/>
      <c r="I9" s="17"/>
    </row>
    <row r="10" spans="1:11" ht="18">
      <c r="A10" s="11" t="s">
        <v>30</v>
      </c>
      <c r="B10" s="20"/>
      <c r="C10" s="20"/>
      <c r="D10" s="20"/>
      <c r="E10" s="20"/>
      <c r="F10" s="20"/>
      <c r="H10" s="17"/>
      <c r="I10" s="17"/>
    </row>
    <row r="11" spans="1:11">
      <c r="A11" s="21"/>
      <c r="B11" s="22"/>
      <c r="C11" s="20"/>
      <c r="E11" s="20"/>
      <c r="F11" s="20"/>
      <c r="G11" s="75"/>
      <c r="H11" s="17"/>
      <c r="I11" s="75"/>
    </row>
    <row r="12" spans="1:11">
      <c r="A12" s="65" t="s">
        <v>50</v>
      </c>
      <c r="B12" s="22"/>
      <c r="C12" s="20"/>
      <c r="D12" s="20"/>
      <c r="E12" s="20"/>
      <c r="F12" s="20"/>
      <c r="H12" s="17"/>
      <c r="I12" s="17"/>
    </row>
    <row r="13" spans="1:11">
      <c r="A13" s="23"/>
      <c r="B13" s="23"/>
      <c r="C13" s="23"/>
      <c r="D13" s="24"/>
      <c r="E13" s="23"/>
      <c r="F13" s="23"/>
      <c r="G13" s="23"/>
      <c r="H13" s="25"/>
      <c r="I13" s="25"/>
      <c r="J13" s="23"/>
      <c r="K13" s="23"/>
    </row>
    <row r="14" spans="1:11" ht="15.75">
      <c r="A14" s="26"/>
      <c r="B14" s="77" t="s">
        <v>57</v>
      </c>
      <c r="C14" s="78"/>
      <c r="D14" s="78"/>
      <c r="E14" s="79"/>
      <c r="F14" s="12" t="s">
        <v>27</v>
      </c>
      <c r="G14" s="77" t="s">
        <v>58</v>
      </c>
      <c r="H14" s="78"/>
      <c r="I14" s="78"/>
      <c r="J14" s="79"/>
      <c r="K14" s="12" t="s">
        <v>27</v>
      </c>
    </row>
    <row r="15" spans="1:11" ht="15.75">
      <c r="A15" s="26"/>
      <c r="B15" s="80" t="s">
        <v>59</v>
      </c>
      <c r="C15" s="81"/>
      <c r="D15" s="81"/>
      <c r="E15" s="82"/>
      <c r="F15" s="13" t="s">
        <v>32</v>
      </c>
      <c r="G15" s="80" t="s">
        <v>60</v>
      </c>
      <c r="H15" s="81"/>
      <c r="I15" s="81"/>
      <c r="J15" s="82"/>
      <c r="K15" s="13" t="s">
        <v>32</v>
      </c>
    </row>
    <row r="16" spans="1:11" ht="15.75">
      <c r="A16" s="27" t="s">
        <v>51</v>
      </c>
      <c r="B16" s="14">
        <v>2020</v>
      </c>
      <c r="C16" s="15" t="s">
        <v>29</v>
      </c>
      <c r="D16" s="14">
        <v>2019</v>
      </c>
      <c r="E16" s="15" t="s">
        <v>29</v>
      </c>
      <c r="F16" s="16" t="s">
        <v>56</v>
      </c>
      <c r="G16" s="14">
        <v>2020</v>
      </c>
      <c r="H16" s="15" t="s">
        <v>29</v>
      </c>
      <c r="I16" s="14">
        <v>2019</v>
      </c>
      <c r="J16" s="15" t="s">
        <v>29</v>
      </c>
      <c r="K16" s="16" t="s">
        <v>56</v>
      </c>
    </row>
    <row r="17" spans="1:11" ht="15.75">
      <c r="A17" s="28" t="s">
        <v>48</v>
      </c>
      <c r="B17" s="66">
        <f>+B18+B19+B20+B21+B22</f>
        <v>38086</v>
      </c>
      <c r="C17" s="29">
        <f t="shared" ref="C17:C59" si="0">B17/B$61*100</f>
        <v>24.261998496604619</v>
      </c>
      <c r="D17" s="66">
        <f>+D18+D19+D20+D21+D22</f>
        <v>33857</v>
      </c>
      <c r="E17" s="29">
        <f t="shared" ref="E17:E59" si="1">D17/D$61*100</f>
        <v>21.529040709135074</v>
      </c>
      <c r="F17" s="30">
        <f t="shared" ref="F17:F61" si="2">IF(B17&lt;&gt;0,IF(D17&lt;&gt;0,(B17-D17)/D17*100,"-"),"-")</f>
        <v>12.49077000324896</v>
      </c>
      <c r="G17" s="66">
        <f>+G18+G19+G20+G21+G22</f>
        <v>266103</v>
      </c>
      <c r="H17" s="29">
        <f t="shared" ref="H17:H59" si="3">G17/G$61*100</f>
        <v>23.691632968124829</v>
      </c>
      <c r="I17" s="66">
        <f>+I18+I19+I20+I21+I22</f>
        <v>388801</v>
      </c>
      <c r="J17" s="29">
        <f t="shared" ref="J17:J59" si="4">I17/I$61*100</f>
        <v>23.918855736696401</v>
      </c>
      <c r="K17" s="30">
        <f t="shared" ref="K17:K55" si="5">IF(G17&lt;&gt;0,IF(I17&lt;&gt;0,(G17-I17)/I17*100,"-"),"-")</f>
        <v>-31.558046404201633</v>
      </c>
    </row>
    <row r="18" spans="1:11" ht="15.75">
      <c r="A18" s="31" t="s">
        <v>0</v>
      </c>
      <c r="B18" s="67">
        <f>'[1]Monthly trend by make 2020'!K10</f>
        <v>25360</v>
      </c>
      <c r="C18" s="29">
        <f t="shared" si="0"/>
        <v>16.155130018219115</v>
      </c>
      <c r="D18" s="67">
        <f>'[1]Monthly trend by make 2019'!K10</f>
        <v>21519</v>
      </c>
      <c r="E18" s="29">
        <f t="shared" si="1"/>
        <v>13.683534483854967</v>
      </c>
      <c r="F18" s="30">
        <f t="shared" si="2"/>
        <v>17.84934244156327</v>
      </c>
      <c r="G18" s="67">
        <f>'[1]Monthly trend by make 2020'!N10</f>
        <v>170338</v>
      </c>
      <c r="H18" s="29">
        <f t="shared" si="3"/>
        <v>15.165501240213178</v>
      </c>
      <c r="I18" s="67">
        <f>'[1]Monthly trend by make 2019'!AF10</f>
        <v>244840</v>
      </c>
      <c r="J18" s="29">
        <f t="shared" si="4"/>
        <v>15.062442325438328</v>
      </c>
      <c r="K18" s="30">
        <f t="shared" si="5"/>
        <v>-30.428851494853781</v>
      </c>
    </row>
    <row r="19" spans="1:11" ht="15.75">
      <c r="A19" s="31" t="s">
        <v>1</v>
      </c>
      <c r="B19" s="67">
        <f>'[1]Monthly trend by make 2020'!K11</f>
        <v>1598</v>
      </c>
      <c r="C19" s="29">
        <f t="shared" si="0"/>
        <v>1.0179770413688543</v>
      </c>
      <c r="D19" s="67">
        <f>'[1]Monthly trend by make 2019'!K11</f>
        <v>1899</v>
      </c>
      <c r="E19" s="29">
        <f t="shared" si="1"/>
        <v>1.2075390113314088</v>
      </c>
      <c r="F19" s="30">
        <f t="shared" si="2"/>
        <v>-15.850447604002108</v>
      </c>
      <c r="G19" s="67">
        <f>'[1]Monthly trend by make 2020'!N11</f>
        <v>13548</v>
      </c>
      <c r="H19" s="29">
        <f t="shared" si="3"/>
        <v>1.2062030245888067</v>
      </c>
      <c r="I19" s="67">
        <f>'[1]Monthly trend by make 2019'!AF11</f>
        <v>21821</v>
      </c>
      <c r="J19" s="29">
        <f t="shared" si="4"/>
        <v>1.342417717625346</v>
      </c>
      <c r="K19" s="30">
        <f t="shared" si="5"/>
        <v>-37.913019568305764</v>
      </c>
    </row>
    <row r="20" spans="1:11" ht="15.75">
      <c r="A20" s="31" t="s">
        <v>53</v>
      </c>
      <c r="B20" s="67">
        <f>'[1]Monthly trend by make 2020'!K12</f>
        <v>4716</v>
      </c>
      <c r="C20" s="32">
        <f t="shared" si="0"/>
        <v>3.0042426327256049</v>
      </c>
      <c r="D20" s="68">
        <f>'[1]Monthly trend by make 2019'!K12</f>
        <v>4847</v>
      </c>
      <c r="E20" s="32">
        <f t="shared" si="1"/>
        <v>3.0821177398227162</v>
      </c>
      <c r="F20" s="33">
        <f t="shared" si="2"/>
        <v>-2.7027027027027026</v>
      </c>
      <c r="G20" s="68">
        <f>'[1]Monthly trend by make 2020'!N12</f>
        <v>34078</v>
      </c>
      <c r="H20" s="32">
        <f t="shared" si="3"/>
        <v>3.0340261789147736</v>
      </c>
      <c r="I20" s="68">
        <f>'[1]Monthly trend by make 2019'!AF12</f>
        <v>50510</v>
      </c>
      <c r="J20" s="32">
        <f t="shared" si="4"/>
        <v>3.1073515841279606</v>
      </c>
      <c r="K20" s="33">
        <f t="shared" si="5"/>
        <v>-32.532171847158978</v>
      </c>
    </row>
    <row r="21" spans="1:11" ht="15.75">
      <c r="A21" s="31" t="s">
        <v>44</v>
      </c>
      <c r="B21" s="68">
        <f>'[1]Monthly trend by make 2020'!K13</f>
        <v>6262</v>
      </c>
      <c r="C21" s="32">
        <f t="shared" si="0"/>
        <v>3.9890940131738204</v>
      </c>
      <c r="D21" s="68">
        <f>'[1]Monthly trend by make 2019'!K13</f>
        <v>5436</v>
      </c>
      <c r="E21" s="32">
        <f t="shared" si="1"/>
        <v>3.4566519566074447</v>
      </c>
      <c r="F21" s="34">
        <f>IF(B21&lt;&gt;0,IF(D21&lt;&gt;0,(B21-D21)/D21*100,"-"),"-")</f>
        <v>15.194996320824137</v>
      </c>
      <c r="G21" s="68">
        <f>'[1]Monthly trend by make 2020'!N13</f>
        <v>47100</v>
      </c>
      <c r="H21" s="32">
        <f t="shared" si="3"/>
        <v>4.1933984690089154</v>
      </c>
      <c r="I21" s="68">
        <f>'[1]Monthly trend by make 2019'!AF13</f>
        <v>69824</v>
      </c>
      <c r="J21" s="32">
        <f t="shared" si="4"/>
        <v>4.295539833897263</v>
      </c>
      <c r="K21" s="34">
        <f t="shared" si="5"/>
        <v>-32.544683776351967</v>
      </c>
    </row>
    <row r="22" spans="1:11" ht="15.75">
      <c r="A22" s="31" t="s">
        <v>26</v>
      </c>
      <c r="B22" s="69">
        <f>'[1]Monthly trend by make 2020'!K14</f>
        <v>150</v>
      </c>
      <c r="C22" s="36">
        <f t="shared" si="0"/>
        <v>9.5554791117226617E-2</v>
      </c>
      <c r="D22" s="70">
        <f>'[1]Monthly trend by make 2019'!K14</f>
        <v>156</v>
      </c>
      <c r="E22" s="36">
        <f t="shared" si="1"/>
        <v>9.9197517518535949E-2</v>
      </c>
      <c r="F22" s="37">
        <f>IF(B22&lt;&gt;0,IF(D22&lt;&gt;0,(B22-D22)/D22*100,"-"),"-")</f>
        <v>-3.8461538461538463</v>
      </c>
      <c r="G22" s="69">
        <f>'[1]Monthly trend by make 2020'!N14</f>
        <v>1039</v>
      </c>
      <c r="H22" s="36">
        <f t="shared" si="3"/>
        <v>9.2504055399156335E-2</v>
      </c>
      <c r="I22" s="70">
        <f>'[1]Monthly trend by make 2019'!AF14</f>
        <v>1806</v>
      </c>
      <c r="J22" s="36">
        <f t="shared" si="4"/>
        <v>0.1111042756075054</v>
      </c>
      <c r="K22" s="37">
        <f>IF(G22&lt;&gt;0,IF(I22&lt;&gt;0,(G22-I22)/I22*100,"-"),"-")</f>
        <v>-42.469545957918051</v>
      </c>
    </row>
    <row r="23" spans="1:11" ht="15.75">
      <c r="A23" s="35" t="s">
        <v>24</v>
      </c>
      <c r="B23" s="69">
        <f>'[1]Monthly trend by make 2020'!K15</f>
        <v>44</v>
      </c>
      <c r="C23" s="36">
        <f t="shared" si="0"/>
        <v>2.8029405394386472E-2</v>
      </c>
      <c r="D23" s="70">
        <f>'[1]Monthly trend by make 2019'!K15</f>
        <v>37</v>
      </c>
      <c r="E23" s="36">
        <f t="shared" si="1"/>
        <v>2.3527616334524552E-2</v>
      </c>
      <c r="F23" s="37">
        <f>IF(B23&lt;&gt;0,IF(D23&lt;&gt;0,(B23-D23)/D23*100,"-"),"-")</f>
        <v>18.918918918918919</v>
      </c>
      <c r="G23" s="69">
        <f>'[1]Monthly trend by make 2020'!N15</f>
        <v>448</v>
      </c>
      <c r="H23" s="36">
        <f t="shared" si="3"/>
        <v>3.9886252953630449E-2</v>
      </c>
      <c r="I23" s="70">
        <f>'[1]Monthly trend by make 2019'!AF15</f>
        <v>460</v>
      </c>
      <c r="J23" s="36">
        <f t="shared" si="4"/>
        <v>2.829898492771455E-2</v>
      </c>
      <c r="K23" s="37">
        <f t="shared" si="5"/>
        <v>-2.6086956521739131</v>
      </c>
    </row>
    <row r="24" spans="1:11" ht="15.75">
      <c r="A24" s="35" t="s">
        <v>54</v>
      </c>
      <c r="B24" s="69">
        <f>'[1]Monthly trend by make 2020'!K16</f>
        <v>521</v>
      </c>
      <c r="C24" s="36">
        <f t="shared" si="0"/>
        <v>0.33189364114716713</v>
      </c>
      <c r="D24" s="69">
        <f>'[1]Monthly trend by make 2019'!K16</f>
        <v>185</v>
      </c>
      <c r="E24" s="36">
        <f t="shared" si="1"/>
        <v>0.11763808167262275</v>
      </c>
      <c r="F24" s="37">
        <f t="shared" ref="F24" si="6">IF(B24&lt;&gt;0,IF(D24&lt;&gt;0,(B24-D24)/D24*100,"-"),"-")</f>
        <v>181.62162162162164</v>
      </c>
      <c r="G24" s="69">
        <f>'[1]Monthly trend by make 2020'!N16</f>
        <v>2701</v>
      </c>
      <c r="H24" s="36">
        <f t="shared" si="3"/>
        <v>0.24047493131195502</v>
      </c>
      <c r="I24" s="69">
        <f>'[1]Monthly trend by make 2019'!AF16</f>
        <v>3453</v>
      </c>
      <c r="J24" s="36">
        <f t="shared" si="4"/>
        <v>0.2124269455552138</v>
      </c>
      <c r="K24" s="37">
        <f t="shared" si="5"/>
        <v>-21.778163915435851</v>
      </c>
    </row>
    <row r="25" spans="1:11" ht="15.75">
      <c r="A25" s="35" t="s">
        <v>25</v>
      </c>
      <c r="B25" s="69">
        <f>'[1]Monthly trend by make 2020'!K17</f>
        <v>24</v>
      </c>
      <c r="C25" s="36">
        <f t="shared" si="0"/>
        <v>1.5288766578756257E-2</v>
      </c>
      <c r="D25" s="69">
        <f>'[1]Monthly trend by make 2019'!K17</f>
        <v>12</v>
      </c>
      <c r="E25" s="36">
        <f t="shared" si="1"/>
        <v>7.6305782706566115E-3</v>
      </c>
      <c r="F25" s="37">
        <f t="shared" si="2"/>
        <v>100</v>
      </c>
      <c r="G25" s="69">
        <f>'[1]Monthly trend by make 2020'!N17</f>
        <v>244</v>
      </c>
      <c r="H25" s="36">
        <f t="shared" si="3"/>
        <v>2.1723762769388016E-2</v>
      </c>
      <c r="I25" s="69">
        <f>'[1]Monthly trend by make 2019'!AF17</f>
        <v>286</v>
      </c>
      <c r="J25" s="36">
        <f t="shared" si="4"/>
        <v>1.7594586281144263E-2</v>
      </c>
      <c r="K25" s="37">
        <f t="shared" si="5"/>
        <v>-14.685314685314685</v>
      </c>
    </row>
    <row r="26" spans="1:11" ht="15.75">
      <c r="A26" s="35" t="s">
        <v>2</v>
      </c>
      <c r="B26" s="69">
        <f>'[1]Monthly trend by make 2020'!K18</f>
        <v>5</v>
      </c>
      <c r="C26" s="36">
        <f t="shared" si="0"/>
        <v>3.1851597039075537E-3</v>
      </c>
      <c r="D26" s="69">
        <f>'[1]Monthly trend by make 2019'!K18</f>
        <v>3</v>
      </c>
      <c r="E26" s="36">
        <f t="shared" si="1"/>
        <v>1.9076445676641529E-3</v>
      </c>
      <c r="F26" s="38">
        <f t="shared" si="2"/>
        <v>66.666666666666657</v>
      </c>
      <c r="G26" s="69">
        <f>'[1]Monthly trend by make 2020'!N18</f>
        <v>31</v>
      </c>
      <c r="H26" s="36">
        <f t="shared" si="3"/>
        <v>2.7599862534878213E-3</v>
      </c>
      <c r="I26" s="69">
        <f>'[1]Monthly trend by make 2019'!AF18</f>
        <v>36</v>
      </c>
      <c r="J26" s="36">
        <f t="shared" si="4"/>
        <v>2.2147031682559211E-3</v>
      </c>
      <c r="K26" s="38">
        <f t="shared" si="5"/>
        <v>-13.888888888888889</v>
      </c>
    </row>
    <row r="27" spans="1:11" ht="15.75">
      <c r="A27" s="39" t="s">
        <v>35</v>
      </c>
      <c r="B27" s="71">
        <f>SUM(B18:B26)</f>
        <v>38680</v>
      </c>
      <c r="C27" s="40">
        <f t="shared" si="0"/>
        <v>24.640395469428839</v>
      </c>
      <c r="D27" s="71">
        <f>SUM(D18:D26)</f>
        <v>34094</v>
      </c>
      <c r="E27" s="40">
        <f t="shared" si="1"/>
        <v>21.67974462998054</v>
      </c>
      <c r="F27" s="41">
        <f t="shared" si="2"/>
        <v>13.451047105062475</v>
      </c>
      <c r="G27" s="71">
        <f>SUM(G18:G26)</f>
        <v>269527</v>
      </c>
      <c r="H27" s="40">
        <f t="shared" si="3"/>
        <v>23.996477901413289</v>
      </c>
      <c r="I27" s="71">
        <f>SUM(I18:I26)</f>
        <v>393036</v>
      </c>
      <c r="J27" s="40">
        <f t="shared" si="4"/>
        <v>24.17939095662873</v>
      </c>
      <c r="K27" s="41">
        <f t="shared" si="5"/>
        <v>-31.424347896884765</v>
      </c>
    </row>
    <row r="28" spans="1:11" ht="15.75">
      <c r="A28" s="28" t="s">
        <v>3</v>
      </c>
      <c r="B28" s="67">
        <f>'[1]Monthly trend by make 2020'!K20</f>
        <v>5618</v>
      </c>
      <c r="C28" s="42">
        <f t="shared" si="0"/>
        <v>3.5788454433105277</v>
      </c>
      <c r="D28" s="43">
        <f>'[1]Monthly trend by make 2019'!K20</f>
        <v>5570</v>
      </c>
      <c r="E28" s="44">
        <f t="shared" si="1"/>
        <v>3.5418600806297773</v>
      </c>
      <c r="F28" s="45">
        <f t="shared" si="2"/>
        <v>0.86175942549371631</v>
      </c>
      <c r="G28" s="72">
        <f>'[1]Monthly trend by make 2020'!N20</f>
        <v>40625</v>
      </c>
      <c r="H28" s="42">
        <f t="shared" si="3"/>
        <v>3.6169174692884756</v>
      </c>
      <c r="I28" s="43">
        <f>'[1]Monthly trend by make 2019'!AF20</f>
        <v>54100</v>
      </c>
      <c r="J28" s="44">
        <f t="shared" si="4"/>
        <v>3.3282067056290372</v>
      </c>
      <c r="K28" s="45">
        <f t="shared" si="5"/>
        <v>-24.907578558225506</v>
      </c>
    </row>
    <row r="29" spans="1:11" ht="15.75">
      <c r="A29" s="46" t="s">
        <v>4</v>
      </c>
      <c r="B29" s="67">
        <f>'[1]Monthly trend by make 2020'!K21</f>
        <v>5291</v>
      </c>
      <c r="C29" s="29">
        <f t="shared" si="0"/>
        <v>3.3705359986749737</v>
      </c>
      <c r="D29" s="43">
        <f>'[1]Monthly trend by make 2019'!K21</f>
        <v>5169</v>
      </c>
      <c r="E29" s="32">
        <f t="shared" si="1"/>
        <v>3.2868715900853349</v>
      </c>
      <c r="F29" s="47">
        <f t="shared" si="2"/>
        <v>2.3602244147804217</v>
      </c>
      <c r="G29" s="73">
        <f>'[1]Monthly trend by make 2020'!N21</f>
        <v>37589</v>
      </c>
      <c r="H29" s="29">
        <f t="shared" si="3"/>
        <v>3.3466168800759264</v>
      </c>
      <c r="I29" s="43">
        <f>'[1]Monthly trend by make 2019'!AF21</f>
        <v>48841</v>
      </c>
      <c r="J29" s="32">
        <f t="shared" si="4"/>
        <v>3.0046754844663184</v>
      </c>
      <c r="K29" s="47">
        <f t="shared" si="5"/>
        <v>-23.038021334534509</v>
      </c>
    </row>
    <row r="30" spans="1:11" ht="15.75">
      <c r="A30" s="46" t="s">
        <v>52</v>
      </c>
      <c r="B30" s="67">
        <f>'[1]Monthly trend by make 2020'!K22</f>
        <v>8423</v>
      </c>
      <c r="C30" s="29">
        <f t="shared" si="0"/>
        <v>5.3657200372026654</v>
      </c>
      <c r="D30" s="43">
        <f>'[1]Monthly trend by make 2019'!K22</f>
        <v>7390</v>
      </c>
      <c r="E30" s="32">
        <f t="shared" si="1"/>
        <v>4.6991644516793629</v>
      </c>
      <c r="F30" s="47">
        <f t="shared" si="2"/>
        <v>13.978349120433018</v>
      </c>
      <c r="G30" s="73">
        <f>'[1]Monthly trend by make 2020'!N22</f>
        <v>56141</v>
      </c>
      <c r="H30" s="29">
        <f t="shared" si="3"/>
        <v>4.9983351050664444</v>
      </c>
      <c r="I30" s="43">
        <f>'[1]Monthly trend by make 2019'!AF22</f>
        <v>78419</v>
      </c>
      <c r="J30" s="32">
        <f t="shared" si="4"/>
        <v>4.8243002153183632</v>
      </c>
      <c r="K30" s="47">
        <f t="shared" si="5"/>
        <v>-28.408931508945535</v>
      </c>
    </row>
    <row r="31" spans="1:11" ht="15.75">
      <c r="A31" s="46" t="s">
        <v>37</v>
      </c>
      <c r="B31" s="67">
        <f>'[1]Monthly trend by make 2020'!K23</f>
        <v>5557</v>
      </c>
      <c r="C31" s="29">
        <f t="shared" si="0"/>
        <v>3.5399864949228554</v>
      </c>
      <c r="D31" s="43">
        <f>'[1]Monthly trend by make 2019'!K23</f>
        <v>5142</v>
      </c>
      <c r="E31" s="32">
        <f t="shared" si="1"/>
        <v>3.2697027889763577</v>
      </c>
      <c r="F31" s="47">
        <f t="shared" si="2"/>
        <v>8.0707895760404504</v>
      </c>
      <c r="G31" s="73">
        <f>'[1]Monthly trend by make 2020'!N23</f>
        <v>43644</v>
      </c>
      <c r="H31" s="29">
        <f t="shared" si="3"/>
        <v>3.8857045176523379</v>
      </c>
      <c r="I31" s="43">
        <f>'[1]Monthly trend by make 2019'!AF23</f>
        <v>71526</v>
      </c>
      <c r="J31" s="32">
        <f t="shared" si="4"/>
        <v>4.4002460781298058</v>
      </c>
      <c r="K31" s="47">
        <f t="shared" si="5"/>
        <v>-38.98162905796493</v>
      </c>
    </row>
    <row r="32" spans="1:11" ht="15.75">
      <c r="A32" s="46" t="s">
        <v>5</v>
      </c>
      <c r="B32" s="67">
        <f>'[1]Monthly trend by make 2020'!K24</f>
        <v>10285</v>
      </c>
      <c r="C32" s="29">
        <f t="shared" si="0"/>
        <v>6.5518735109378392</v>
      </c>
      <c r="D32" s="43">
        <f>'[1]Monthly trend by make 2019'!K24</f>
        <v>10798</v>
      </c>
      <c r="E32" s="32">
        <f t="shared" si="1"/>
        <v>6.8662486805458407</v>
      </c>
      <c r="F32" s="47">
        <f t="shared" si="2"/>
        <v>-4.7508797925541764</v>
      </c>
      <c r="G32" s="48">
        <f>'[1]Monthly trend by make 2020'!N24</f>
        <v>74468</v>
      </c>
      <c r="H32" s="29">
        <f t="shared" si="3"/>
        <v>6.6300211717655184</v>
      </c>
      <c r="I32" s="43">
        <f>'[1]Monthly trend by make 2019'!AF24</f>
        <v>103190</v>
      </c>
      <c r="J32" s="32">
        <f t="shared" si="4"/>
        <v>6.3482005536757926</v>
      </c>
      <c r="K32" s="47">
        <f t="shared" si="5"/>
        <v>-27.834092450818876</v>
      </c>
    </row>
    <row r="33" spans="1:11" ht="15.75">
      <c r="A33" s="46" t="s">
        <v>6</v>
      </c>
      <c r="B33" s="67">
        <f>'[1]Monthly trend by make 2020'!K25</f>
        <v>1000</v>
      </c>
      <c r="C33" s="29">
        <f t="shared" si="0"/>
        <v>0.63703194078151082</v>
      </c>
      <c r="D33" s="43">
        <f>'[1]Monthly trend by make 2019'!K25</f>
        <v>738</v>
      </c>
      <c r="E33" s="32">
        <f t="shared" si="1"/>
        <v>0.46928056364538162</v>
      </c>
      <c r="F33" s="47">
        <f t="shared" si="2"/>
        <v>35.501355013550132</v>
      </c>
      <c r="G33" s="48">
        <f>'[1]Monthly trend by make 2020'!N25</f>
        <v>5752</v>
      </c>
      <c r="H33" s="29">
        <f t="shared" si="3"/>
        <v>0.51211099774393387</v>
      </c>
      <c r="I33" s="43">
        <f>'[1]Monthly trend by make 2019'!AF25</f>
        <v>7348</v>
      </c>
      <c r="J33" s="32">
        <f t="shared" si="4"/>
        <v>0.45204552445401414</v>
      </c>
      <c r="K33" s="47">
        <f t="shared" si="5"/>
        <v>-21.720195971692977</v>
      </c>
    </row>
    <row r="34" spans="1:11" ht="15.75">
      <c r="A34" s="46" t="s">
        <v>7</v>
      </c>
      <c r="B34" s="67">
        <f>'[1]Monthly trend by make 2020'!K26</f>
        <v>4067</v>
      </c>
      <c r="C34" s="29">
        <f t="shared" si="0"/>
        <v>2.5908089031584045</v>
      </c>
      <c r="D34" s="43">
        <f>'[1]Monthly trend by make 2019'!K26</f>
        <v>5006</v>
      </c>
      <c r="E34" s="32">
        <f t="shared" si="1"/>
        <v>3.1832229019089162</v>
      </c>
      <c r="F34" s="47">
        <f t="shared" si="2"/>
        <v>-18.757491010787056</v>
      </c>
      <c r="G34" s="48">
        <f>'[1]Monthly trend by make 2020'!N26</f>
        <v>29020</v>
      </c>
      <c r="H34" s="29">
        <f t="shared" si="3"/>
        <v>2.5837032605231154</v>
      </c>
      <c r="I34" s="43">
        <f>'[1]Monthly trend by make 2019'!AF26</f>
        <v>41541</v>
      </c>
      <c r="J34" s="32">
        <f t="shared" si="4"/>
        <v>2.5555828975699786</v>
      </c>
      <c r="K34" s="47">
        <f t="shared" si="5"/>
        <v>-30.141306179437183</v>
      </c>
    </row>
    <row r="35" spans="1:11" ht="15.75">
      <c r="A35" s="46" t="s">
        <v>33</v>
      </c>
      <c r="B35" s="67">
        <f>'[1]Monthly trend by make 2020'!K27</f>
        <v>359</v>
      </c>
      <c r="C35" s="29">
        <f t="shared" si="0"/>
        <v>0.22869446674056237</v>
      </c>
      <c r="D35" s="43">
        <f>'[1]Monthly trend by make 2019'!K27</f>
        <v>783</v>
      </c>
      <c r="E35" s="32">
        <f t="shared" si="1"/>
        <v>0.49789523216034393</v>
      </c>
      <c r="F35" s="47">
        <f t="shared" si="2"/>
        <v>-54.1507024265645</v>
      </c>
      <c r="G35" s="48">
        <f>'[1]Monthly trend by make 2020'!N27</f>
        <v>2921</v>
      </c>
      <c r="H35" s="29">
        <f t="shared" si="3"/>
        <v>0.26006193053025567</v>
      </c>
      <c r="I35" s="43">
        <f>'[1]Monthly trend by make 2019'!AF27</f>
        <v>7159</v>
      </c>
      <c r="J35" s="32">
        <f t="shared" si="4"/>
        <v>0.44041833282067055</v>
      </c>
      <c r="K35" s="47">
        <f t="shared" si="5"/>
        <v>-59.198212040787823</v>
      </c>
    </row>
    <row r="36" spans="1:11" ht="15.75">
      <c r="A36" s="46" t="s">
        <v>8</v>
      </c>
      <c r="B36" s="67">
        <f>'[1]Monthly trend by make 2020'!K28</f>
        <v>4262</v>
      </c>
      <c r="C36" s="29">
        <f t="shared" si="0"/>
        <v>2.7150301316107988</v>
      </c>
      <c r="D36" s="43">
        <f>'[1]Monthly trend by make 2019'!K28</f>
        <v>4587</v>
      </c>
      <c r="E36" s="32">
        <f t="shared" si="1"/>
        <v>2.9167885439584897</v>
      </c>
      <c r="F36" s="47">
        <f t="shared" si="2"/>
        <v>-7.0852408981905386</v>
      </c>
      <c r="G36" s="48">
        <f>'[1]Monthly trend by make 2020'!N28</f>
        <v>30721</v>
      </c>
      <c r="H36" s="29">
        <f t="shared" si="3"/>
        <v>2.7351463772064308</v>
      </c>
      <c r="I36" s="43">
        <f>'[1]Monthly trend by make 2019'!AF28</f>
        <v>40328</v>
      </c>
      <c r="J36" s="32">
        <f t="shared" si="4"/>
        <v>2.4809597047062444</v>
      </c>
      <c r="K36" s="47">
        <f t="shared" si="5"/>
        <v>-23.822158301924219</v>
      </c>
    </row>
    <row r="37" spans="1:11" ht="15.75">
      <c r="A37" s="46" t="s">
        <v>9</v>
      </c>
      <c r="B37" s="67">
        <f>'[1]Monthly trend by make 2020'!K29</f>
        <v>1377</v>
      </c>
      <c r="C37" s="29">
        <f t="shared" si="0"/>
        <v>0.8771929824561403</v>
      </c>
      <c r="D37" s="43">
        <f>'[1]Monthly trend by make 2019'!K29</f>
        <v>1586</v>
      </c>
      <c r="E37" s="32">
        <f t="shared" si="1"/>
        <v>1.0085080947717822</v>
      </c>
      <c r="F37" s="47">
        <f t="shared" si="2"/>
        <v>-13.177805800756619</v>
      </c>
      <c r="G37" s="48">
        <f>'[1]Monthly trend by make 2020'!N29</f>
        <v>9774</v>
      </c>
      <c r="H37" s="29">
        <f t="shared" si="3"/>
        <v>0.87019695618032156</v>
      </c>
      <c r="I37" s="43">
        <f>'[1]Monthly trend by make 2019'!AF29</f>
        <v>14227</v>
      </c>
      <c r="J37" s="32">
        <f t="shared" si="4"/>
        <v>0.87523838818824984</v>
      </c>
      <c r="K37" s="47">
        <f t="shared" si="5"/>
        <v>-31.29964152667463</v>
      </c>
    </row>
    <row r="38" spans="1:11" ht="15.75">
      <c r="A38" s="46" t="s">
        <v>10</v>
      </c>
      <c r="B38" s="67">
        <f>'[1]Monthly trend by make 2020'!K30</f>
        <v>1307</v>
      </c>
      <c r="C38" s="29">
        <f t="shared" si="0"/>
        <v>0.83260074660143468</v>
      </c>
      <c r="D38" s="43">
        <f>'[1]Monthly trend by make 2019'!K30</f>
        <v>1403</v>
      </c>
      <c r="E38" s="32">
        <f t="shared" si="1"/>
        <v>0.89214177614426871</v>
      </c>
      <c r="F38" s="47">
        <f t="shared" si="2"/>
        <v>-6.8424803991446908</v>
      </c>
      <c r="G38" s="48">
        <f>'[1]Monthly trend by make 2020'!N30</f>
        <v>8596</v>
      </c>
      <c r="H38" s="29">
        <f t="shared" si="3"/>
        <v>0.76531747854778431</v>
      </c>
      <c r="I38" s="43">
        <f>'[1]Monthly trend by make 2019'!AF30</f>
        <v>10367</v>
      </c>
      <c r="J38" s="32">
        <f t="shared" si="4"/>
        <v>0.63777299292525369</v>
      </c>
      <c r="K38" s="47">
        <f t="shared" si="5"/>
        <v>-17.083051991897367</v>
      </c>
    </row>
    <row r="39" spans="1:11" ht="15.75">
      <c r="A39" s="46" t="s">
        <v>11</v>
      </c>
      <c r="B39" s="67">
        <f>'[1]Monthly trend by make 2020'!K31</f>
        <v>5719</v>
      </c>
      <c r="C39" s="29">
        <f t="shared" si="0"/>
        <v>3.6431856693294602</v>
      </c>
      <c r="D39" s="43">
        <f>'[1]Monthly trend by make 2019'!K31</f>
        <v>5151</v>
      </c>
      <c r="E39" s="32">
        <f t="shared" si="1"/>
        <v>3.2754257226793504</v>
      </c>
      <c r="F39" s="47">
        <f t="shared" si="2"/>
        <v>11.026985051446321</v>
      </c>
      <c r="G39" s="48">
        <f>'[1]Monthly trend by make 2020'!N31</f>
        <v>38495</v>
      </c>
      <c r="H39" s="29">
        <f t="shared" si="3"/>
        <v>3.4272797041294738</v>
      </c>
      <c r="I39" s="43">
        <f>'[1]Monthly trend by make 2019'!AF31</f>
        <v>51196</v>
      </c>
      <c r="J39" s="32">
        <f t="shared" si="4"/>
        <v>3.1495539833897261</v>
      </c>
      <c r="K39" s="47">
        <f t="shared" si="5"/>
        <v>-24.808578795218374</v>
      </c>
    </row>
    <row r="40" spans="1:11" ht="15.75">
      <c r="A40" s="46" t="s">
        <v>36</v>
      </c>
      <c r="B40" s="67">
        <f>'[1]Monthly trend by make 2020'!K32</f>
        <v>1883</v>
      </c>
      <c r="C40" s="29">
        <f t="shared" si="0"/>
        <v>1.1995311444915848</v>
      </c>
      <c r="D40" s="43">
        <f>'[1]Monthly trend by make 2019'!K32</f>
        <v>1985</v>
      </c>
      <c r="E40" s="32">
        <f t="shared" si="1"/>
        <v>1.2622248222711143</v>
      </c>
      <c r="F40" s="47">
        <f t="shared" si="2"/>
        <v>-5.1385390428211588</v>
      </c>
      <c r="G40" s="48">
        <f>'[1]Monthly trend by make 2020'!N32</f>
        <v>13337</v>
      </c>
      <c r="H40" s="29">
        <f t="shared" si="3"/>
        <v>1.1874173117021638</v>
      </c>
      <c r="I40" s="43">
        <f>'[1]Monthly trend by make 2019'!AF32</f>
        <v>18260</v>
      </c>
      <c r="J40" s="32">
        <f t="shared" si="4"/>
        <v>1.1233466625653645</v>
      </c>
      <c r="K40" s="47">
        <f t="shared" si="5"/>
        <v>-26.960569550930995</v>
      </c>
    </row>
    <row r="41" spans="1:11" ht="15.75">
      <c r="A41" s="46" t="s">
        <v>12</v>
      </c>
      <c r="B41" s="67">
        <f>'[1]Monthly trend by make 2020'!K33</f>
        <v>399</v>
      </c>
      <c r="C41" s="29">
        <f t="shared" si="0"/>
        <v>0.25417574437182278</v>
      </c>
      <c r="D41" s="43">
        <f>'[1]Monthly trend by make 2019'!K33</f>
        <v>686</v>
      </c>
      <c r="E41" s="32">
        <f t="shared" si="1"/>
        <v>0.43621472447253629</v>
      </c>
      <c r="F41" s="47">
        <f t="shared" si="2"/>
        <v>-41.836734693877553</v>
      </c>
      <c r="G41" s="48">
        <f>'[1]Monthly trend by make 2020'!N33</f>
        <v>3604</v>
      </c>
      <c r="H41" s="29">
        <f t="shared" si="3"/>
        <v>0.3208706599216164</v>
      </c>
      <c r="I41" s="43">
        <f>'[1]Monthly trend by make 2019'!AF33</f>
        <v>6692</v>
      </c>
      <c r="J41" s="32">
        <f t="shared" si="4"/>
        <v>0.41168871116579514</v>
      </c>
      <c r="K41" s="47">
        <f t="shared" si="5"/>
        <v>-46.14465032875075</v>
      </c>
    </row>
    <row r="42" spans="1:11" ht="15.75">
      <c r="A42" s="46" t="s">
        <v>13</v>
      </c>
      <c r="B42" s="67">
        <f>'[1]Monthly trend by make 2020'!K34</f>
        <v>3469</v>
      </c>
      <c r="C42" s="29">
        <f t="shared" si="0"/>
        <v>2.2098638025710606</v>
      </c>
      <c r="D42" s="43">
        <f>'[1]Monthly trend by make 2019'!K34</f>
        <v>3816</v>
      </c>
      <c r="E42" s="32">
        <f t="shared" si="1"/>
        <v>2.4265238900688022</v>
      </c>
      <c r="F42" s="47">
        <f t="shared" si="2"/>
        <v>-9.0932914046121596</v>
      </c>
      <c r="G42" s="48">
        <f>'[1]Monthly trend by make 2020'!N34</f>
        <v>22896</v>
      </c>
      <c r="H42" s="29">
        <f t="shared" si="3"/>
        <v>2.0384724277373278</v>
      </c>
      <c r="I42" s="43">
        <f>'[1]Monthly trend by make 2019'!AF34</f>
        <v>37473</v>
      </c>
      <c r="J42" s="32">
        <f t="shared" si="4"/>
        <v>2.3053214395570594</v>
      </c>
      <c r="K42" s="47">
        <f t="shared" si="5"/>
        <v>-38.90000800576415</v>
      </c>
    </row>
    <row r="43" spans="1:11" ht="15.75">
      <c r="A43" s="46" t="s">
        <v>14</v>
      </c>
      <c r="B43" s="67">
        <f>'[1]Monthly trend by make 2020'!K35</f>
        <v>6136</v>
      </c>
      <c r="C43" s="29">
        <f t="shared" si="0"/>
        <v>3.9088279886353501</v>
      </c>
      <c r="D43" s="43">
        <f>'[1]Monthly trend by make 2019'!K35</f>
        <v>5930</v>
      </c>
      <c r="E43" s="32">
        <f t="shared" si="1"/>
        <v>3.7707774287494757</v>
      </c>
      <c r="F43" s="47">
        <f t="shared" si="2"/>
        <v>3.473861720067454</v>
      </c>
      <c r="G43" s="48">
        <f>'[1]Monthly trend by make 2020'!N35</f>
        <v>45463</v>
      </c>
      <c r="H43" s="29">
        <f t="shared" si="3"/>
        <v>4.0476533884618329</v>
      </c>
      <c r="I43" s="43">
        <f>'[1]Monthly trend by make 2019'!AF35</f>
        <v>87701</v>
      </c>
      <c r="J43" s="32">
        <f t="shared" si="4"/>
        <v>5.395324515533682</v>
      </c>
      <c r="K43" s="47">
        <f t="shared" si="5"/>
        <v>-48.161366461043777</v>
      </c>
    </row>
    <row r="44" spans="1:11" ht="15.75">
      <c r="A44" s="46" t="s">
        <v>15</v>
      </c>
      <c r="B44" s="67">
        <f>'[1]Monthly trend by make 2020'!K36</f>
        <v>8648</v>
      </c>
      <c r="C44" s="29">
        <f t="shared" si="0"/>
        <v>5.5090522238785047</v>
      </c>
      <c r="D44" s="43">
        <f>'[1]Monthly trend by make 2019'!K36</f>
        <v>9780</v>
      </c>
      <c r="E44" s="32">
        <f t="shared" si="1"/>
        <v>6.2189212905851381</v>
      </c>
      <c r="F44" s="47">
        <f t="shared" si="2"/>
        <v>-11.574642126789366</v>
      </c>
      <c r="G44" s="48">
        <f>'[1]Monthly trend by make 2020'!N36</f>
        <v>65790</v>
      </c>
      <c r="H44" s="29">
        <f t="shared" si="3"/>
        <v>5.8574030844181859</v>
      </c>
      <c r="I44" s="43">
        <f>'[1]Monthly trend by make 2019'!AF36</f>
        <v>94420</v>
      </c>
      <c r="J44" s="32">
        <f t="shared" si="4"/>
        <v>5.8086742540756697</v>
      </c>
      <c r="K44" s="47">
        <f t="shared" si="5"/>
        <v>-30.321965685236179</v>
      </c>
    </row>
    <row r="45" spans="1:11" ht="15.75">
      <c r="A45" s="46" t="s">
        <v>38</v>
      </c>
      <c r="B45" s="67">
        <f>'[1]Monthly trend by make 2020'!K37</f>
        <v>630</v>
      </c>
      <c r="C45" s="29">
        <f t="shared" si="0"/>
        <v>0.40133012269235174</v>
      </c>
      <c r="D45" s="43">
        <f>'[1]Monthly trend by make 2019'!K37</f>
        <v>770</v>
      </c>
      <c r="E45" s="32">
        <f t="shared" si="1"/>
        <v>0.48962877236713254</v>
      </c>
      <c r="F45" s="47">
        <f t="shared" si="2"/>
        <v>-18.181818181818183</v>
      </c>
      <c r="G45" s="48">
        <f>'[1]Monthly trend by make 2020'!N37</f>
        <v>4767</v>
      </c>
      <c r="H45" s="29">
        <f t="shared" si="3"/>
        <v>0.42441466033472403</v>
      </c>
      <c r="I45" s="43">
        <f>'[1]Monthly trend by make 2019'!AF37</f>
        <v>5699</v>
      </c>
      <c r="J45" s="32">
        <f t="shared" si="4"/>
        <v>0.35059981544140262</v>
      </c>
      <c r="K45" s="47">
        <f t="shared" si="5"/>
        <v>-16.353746271275664</v>
      </c>
    </row>
    <row r="46" spans="1:11" ht="15.75">
      <c r="A46" s="46" t="s">
        <v>16</v>
      </c>
      <c r="B46" s="67">
        <f>'[1]Monthly trend by make 2020'!K38</f>
        <v>9124</v>
      </c>
      <c r="C46" s="29">
        <f t="shared" si="0"/>
        <v>5.8122794276905045</v>
      </c>
      <c r="D46" s="43">
        <f>'[1]Monthly trend by make 2019'!K38</f>
        <v>8378</v>
      </c>
      <c r="E46" s="32">
        <f t="shared" si="1"/>
        <v>5.3274153959634241</v>
      </c>
      <c r="F46" s="47">
        <f t="shared" si="2"/>
        <v>8.9042730962043439</v>
      </c>
      <c r="G46" s="48">
        <f>'[1]Monthly trend by make 2020'!N38</f>
        <v>67914</v>
      </c>
      <c r="H46" s="29">
        <f t="shared" si="3"/>
        <v>6.0465066586894167</v>
      </c>
      <c r="I46" s="43">
        <f>'[1]Monthly trend by make 2019'!AF38</f>
        <v>95791</v>
      </c>
      <c r="J46" s="32">
        <f t="shared" si="4"/>
        <v>5.8930175330667485</v>
      </c>
      <c r="K46" s="47">
        <f t="shared" si="5"/>
        <v>-29.101898925786347</v>
      </c>
    </row>
    <row r="47" spans="1:11" ht="15.75">
      <c r="A47" s="46" t="s">
        <v>17</v>
      </c>
      <c r="B47" s="67">
        <f>'[1]Monthly trend by make 2020'!K39</f>
        <v>2339</v>
      </c>
      <c r="C47" s="29">
        <f t="shared" si="0"/>
        <v>1.4900177094879536</v>
      </c>
      <c r="D47" s="43">
        <f>'[1]Monthly trend by make 2019'!K39</f>
        <v>2166</v>
      </c>
      <c r="E47" s="32">
        <f t="shared" si="1"/>
        <v>1.3773193778535184</v>
      </c>
      <c r="F47" s="47">
        <f t="shared" si="2"/>
        <v>7.9870729455216987</v>
      </c>
      <c r="G47" s="48">
        <f>'[1]Monthly trend by make 2020'!N39</f>
        <v>17582</v>
      </c>
      <c r="H47" s="29">
        <f t="shared" si="3"/>
        <v>1.5653573648007377</v>
      </c>
      <c r="I47" s="43">
        <f>'[1]Monthly trend by make 2019'!AF39</f>
        <v>22654</v>
      </c>
      <c r="J47" s="32">
        <f t="shared" si="4"/>
        <v>1.3936634881574901</v>
      </c>
      <c r="K47" s="47">
        <f t="shared" si="5"/>
        <v>-22.388982078220181</v>
      </c>
    </row>
    <row r="48" spans="1:11" ht="15.75">
      <c r="A48" s="46" t="s">
        <v>18</v>
      </c>
      <c r="B48" s="67">
        <f>'[1]Monthly trend by make 2020'!K40</f>
        <v>2733</v>
      </c>
      <c r="C48" s="29">
        <f t="shared" si="0"/>
        <v>1.7410082941558689</v>
      </c>
      <c r="D48" s="43">
        <f>'[1]Monthly trend by make 2019'!K40</f>
        <v>2046</v>
      </c>
      <c r="E48" s="32">
        <f t="shared" si="1"/>
        <v>1.3010135951469521</v>
      </c>
      <c r="F48" s="47">
        <f t="shared" si="2"/>
        <v>33.577712609970675</v>
      </c>
      <c r="G48" s="48">
        <f>'[1]Monthly trend by make 2020'!N40</f>
        <v>20627</v>
      </c>
      <c r="H48" s="29">
        <f t="shared" si="3"/>
        <v>1.8364592403449449</v>
      </c>
      <c r="I48" s="43">
        <f>'[1]Monthly trend by make 2019'!AF40</f>
        <v>22741</v>
      </c>
      <c r="J48" s="32">
        <f t="shared" si="4"/>
        <v>1.3990156874807751</v>
      </c>
      <c r="K48" s="47">
        <f t="shared" si="5"/>
        <v>-9.295985224924145</v>
      </c>
    </row>
    <row r="49" spans="1:11" ht="15.75">
      <c r="A49" s="49" t="s">
        <v>19</v>
      </c>
      <c r="B49" s="67">
        <f>'[1]Monthly trend by make 2020'!K41</f>
        <v>682</v>
      </c>
      <c r="C49" s="29">
        <f t="shared" si="0"/>
        <v>0.43445578361299036</v>
      </c>
      <c r="D49" s="43">
        <f>'[1]Monthly trend by make 2019'!K41</f>
        <v>2164</v>
      </c>
      <c r="E49" s="32">
        <f t="shared" si="1"/>
        <v>1.3760476148084089</v>
      </c>
      <c r="F49" s="47">
        <f t="shared" si="2"/>
        <v>-68.484288354898339</v>
      </c>
      <c r="G49" s="48">
        <f>'[1]Monthly trend by make 2020'!N41</f>
        <v>3319</v>
      </c>
      <c r="H49" s="29">
        <f t="shared" si="3"/>
        <v>0.29549659275245416</v>
      </c>
      <c r="I49" s="43">
        <f>'[1]Monthly trend by make 2019'!AF41</f>
        <v>22117</v>
      </c>
      <c r="J49" s="32">
        <f t="shared" si="4"/>
        <v>1.3606274992310059</v>
      </c>
      <c r="K49" s="47">
        <f t="shared" si="5"/>
        <v>-84.993443957137046</v>
      </c>
    </row>
    <row r="50" spans="1:11" ht="15.75">
      <c r="A50" s="46" t="s">
        <v>46</v>
      </c>
      <c r="B50" s="67">
        <f>'[1]Monthly trend by make 2020'!K42</f>
        <v>109</v>
      </c>
      <c r="C50" s="29">
        <f t="shared" si="0"/>
        <v>6.943648154518467E-2</v>
      </c>
      <c r="D50" s="43">
        <f>'[1]Monthly trend by make 2019'!K42</f>
        <v>172</v>
      </c>
      <c r="E50" s="32">
        <f t="shared" si="1"/>
        <v>0.10937162187941143</v>
      </c>
      <c r="F50" s="47">
        <f t="shared" si="2"/>
        <v>-36.627906976744185</v>
      </c>
      <c r="G50" s="48">
        <f>'[1]Monthly trend by make 2020'!N42</f>
        <v>998</v>
      </c>
      <c r="H50" s="29">
        <f t="shared" si="3"/>
        <v>8.8853750999382114E-2</v>
      </c>
      <c r="I50" s="43">
        <f>'[1]Monthly trend by make 2019'!AF42</f>
        <v>2050</v>
      </c>
      <c r="J50" s="32">
        <f t="shared" si="4"/>
        <v>0.1261150415256844</v>
      </c>
      <c r="K50" s="47">
        <f t="shared" si="5"/>
        <v>-51.31707317073171</v>
      </c>
    </row>
    <row r="51" spans="1:11" ht="15.75">
      <c r="A51" s="46" t="s">
        <v>39</v>
      </c>
      <c r="B51" s="67">
        <f>'[1]Monthly trend by make 2020'!K43</f>
        <v>279</v>
      </c>
      <c r="C51" s="29">
        <f t="shared" si="0"/>
        <v>0.17773191147804152</v>
      </c>
      <c r="D51" s="43">
        <f>'[1]Monthly trend by make 2019'!K43</f>
        <v>225</v>
      </c>
      <c r="E51" s="32">
        <f t="shared" si="1"/>
        <v>0.14307334257481147</v>
      </c>
      <c r="F51" s="47">
        <f t="shared" si="2"/>
        <v>24</v>
      </c>
      <c r="G51" s="48">
        <f>'[1]Monthly trend by make 2020'!N43</f>
        <v>1670</v>
      </c>
      <c r="H51" s="29">
        <f t="shared" si="3"/>
        <v>0.14868313042982778</v>
      </c>
      <c r="I51" s="43">
        <f>'[1]Monthly trend by make 2019'!AF43</f>
        <v>2093</v>
      </c>
      <c r="J51" s="32">
        <f t="shared" si="4"/>
        <v>0.12876038142110119</v>
      </c>
      <c r="K51" s="47">
        <f t="shared" si="5"/>
        <v>-20.210224558050648</v>
      </c>
    </row>
    <row r="52" spans="1:11" ht="15.75">
      <c r="A52" s="46" t="s">
        <v>20</v>
      </c>
      <c r="B52" s="67">
        <f>'[1]Monthly trend by make 2020'!K44</f>
        <v>4951</v>
      </c>
      <c r="C52" s="29">
        <f t="shared" si="0"/>
        <v>3.1539451388092594</v>
      </c>
      <c r="D52" s="43">
        <f>'[1]Monthly trend by make 2019'!K44</f>
        <v>3550</v>
      </c>
      <c r="E52" s="32">
        <f t="shared" si="1"/>
        <v>2.2573794050692477</v>
      </c>
      <c r="F52" s="47">
        <f t="shared" si="2"/>
        <v>39.464788732394368</v>
      </c>
      <c r="G52" s="48">
        <f>'[1]Monthly trend by make 2020'!N44</f>
        <v>27388</v>
      </c>
      <c r="H52" s="29">
        <f t="shared" si="3"/>
        <v>2.4384033390491759</v>
      </c>
      <c r="I52" s="43">
        <f>'[1]Monthly trend by make 2019'!AF44</f>
        <v>31790</v>
      </c>
      <c r="J52" s="32">
        <f t="shared" si="4"/>
        <v>1.9557059366348815</v>
      </c>
      <c r="K52" s="47">
        <f t="shared" si="5"/>
        <v>-13.847121736395094</v>
      </c>
    </row>
    <row r="53" spans="1:11" ht="15.75">
      <c r="A53" s="46" t="s">
        <v>55</v>
      </c>
      <c r="B53" s="67">
        <f>'[1]Monthly trend by make 2020'!K45</f>
        <v>64</v>
      </c>
      <c r="C53" s="29">
        <f t="shared" si="0"/>
        <v>4.077004421001669E-2</v>
      </c>
      <c r="D53" s="43">
        <f>'[1]Monthly trend by make 2019'!K45</f>
        <v>67</v>
      </c>
      <c r="E53" s="32">
        <f t="shared" si="1"/>
        <v>4.260406201116608E-2</v>
      </c>
      <c r="F53" s="47">
        <f t="shared" si="2"/>
        <v>-4.4776119402985071</v>
      </c>
      <c r="G53" s="48">
        <f>'[1]Monthly trend by make 2020'!N45</f>
        <v>2618</v>
      </c>
      <c r="H53" s="29">
        <f t="shared" si="3"/>
        <v>0.23308529069777795</v>
      </c>
      <c r="I53" s="43">
        <f>'[1]Monthly trend by make 2019'!AF45</f>
        <v>1950</v>
      </c>
      <c r="J53" s="32">
        <f t="shared" si="4"/>
        <v>0.11996308828052905</v>
      </c>
      <c r="K53" s="47">
        <f t="shared" si="5"/>
        <v>34.256410256410255</v>
      </c>
    </row>
    <row r="54" spans="1:11" ht="15.75">
      <c r="A54" s="46" t="s">
        <v>21</v>
      </c>
      <c r="B54" s="67">
        <f>'[1]Monthly trend by make 2020'!K46</f>
        <v>8294</v>
      </c>
      <c r="C54" s="29">
        <f t="shared" si="0"/>
        <v>5.2835429168418502</v>
      </c>
      <c r="D54" s="50">
        <f>'[1]Monthly trend by make 2019'!K46</f>
        <v>8549</v>
      </c>
      <c r="E54" s="32">
        <f t="shared" si="1"/>
        <v>5.436151136320281</v>
      </c>
      <c r="F54" s="47">
        <f t="shared" si="2"/>
        <v>-2.9828050064335012</v>
      </c>
      <c r="G54" s="51">
        <f>'[1]Monthly trend by make 2020'!N46</f>
        <v>55366</v>
      </c>
      <c r="H54" s="29">
        <f t="shared" si="3"/>
        <v>4.9293354487292484</v>
      </c>
      <c r="I54" s="50">
        <f>'[1]Monthly trend by make 2019'!AF46</f>
        <v>76945</v>
      </c>
      <c r="J54" s="32">
        <f t="shared" si="4"/>
        <v>4.7336204244847737</v>
      </c>
      <c r="K54" s="47">
        <f t="shared" si="5"/>
        <v>-28.044707258431345</v>
      </c>
    </row>
    <row r="55" spans="1:11" ht="15.75">
      <c r="A55" s="46" t="s">
        <v>45</v>
      </c>
      <c r="B55" s="67">
        <f>'[1]Monthly trend by make 2020'!K47</f>
        <v>440</v>
      </c>
      <c r="C55" s="36">
        <f t="shared" si="0"/>
        <v>0.28029405394386475</v>
      </c>
      <c r="D55" s="52">
        <f>'[1]Monthly trend by make 2019'!K47</f>
        <v>402</v>
      </c>
      <c r="E55" s="36">
        <f t="shared" si="1"/>
        <v>0.25562437206699651</v>
      </c>
      <c r="F55" s="53">
        <f t="shared" si="2"/>
        <v>9.4527363184079594</v>
      </c>
      <c r="G55" s="52">
        <f>'[1]Monthly trend by make 2020'!N47</f>
        <v>3331</v>
      </c>
      <c r="H55" s="36">
        <f t="shared" si="3"/>
        <v>0.29656497452799785</v>
      </c>
      <c r="I55" s="52">
        <f>'[1]Monthly trend by make 2019'!AF47</f>
        <v>4706</v>
      </c>
      <c r="J55" s="36">
        <f t="shared" si="4"/>
        <v>0.28951091971701015</v>
      </c>
      <c r="K55" s="53">
        <f t="shared" si="5"/>
        <v>-29.218019549511265</v>
      </c>
    </row>
    <row r="56" spans="1:11" ht="15.75">
      <c r="A56" s="46" t="s">
        <v>22</v>
      </c>
      <c r="B56" s="67">
        <f>'[1]Monthly trend by make 2020'!K48</f>
        <v>12737</v>
      </c>
      <c r="C56" s="36">
        <f t="shared" si="0"/>
        <v>8.1138758297341038</v>
      </c>
      <c r="D56" s="52">
        <f>'[1]Monthly trend by make 2019'!K48</f>
        <v>16927</v>
      </c>
      <c r="E56" s="36">
        <f t="shared" si="1"/>
        <v>10.763566532283706</v>
      </c>
      <c r="F56" s="53">
        <f>IF(B56&lt;&gt;0,IF(D56&lt;&gt;0,(B56-D56)/D56*100,"-"),"-")</f>
        <v>-24.753352631889879</v>
      </c>
      <c r="G56" s="52">
        <f>'[1]Monthly trend by make 2020'!N48</f>
        <v>103642</v>
      </c>
      <c r="H56" s="36">
        <f t="shared" si="3"/>
        <v>9.2274353317414448</v>
      </c>
      <c r="I56" s="52">
        <f>'[1]Monthly trend by make 2019'!AF48</f>
        <v>151878</v>
      </c>
      <c r="J56" s="36">
        <f t="shared" si="4"/>
        <v>9.343463549677022</v>
      </c>
      <c r="K56" s="53">
        <f>IF(G56&lt;&gt;0,IF(I56&lt;&gt;0,(G56-I56)/I56*100,"-"),"-")</f>
        <v>-31.759701865971373</v>
      </c>
    </row>
    <row r="57" spans="1:11" ht="15.75">
      <c r="A57" s="46" t="s">
        <v>23</v>
      </c>
      <c r="B57" s="67">
        <f>'[1]Monthly trend by make 2020'!K49</f>
        <v>1892</v>
      </c>
      <c r="C57" s="29">
        <f t="shared" si="0"/>
        <v>1.2052644319586183</v>
      </c>
      <c r="D57" s="50">
        <f>'[1]Monthly trend by make 2019'!K49</f>
        <v>2114</v>
      </c>
      <c r="E57" s="32">
        <f t="shared" si="1"/>
        <v>1.3442535386806731</v>
      </c>
      <c r="F57" s="47">
        <f>IF(B57&lt;&gt;0,IF(D57&lt;&gt;0,(B57-D57)/D57*100,"-"),"-")</f>
        <v>-10.501419110690634</v>
      </c>
      <c r="G57" s="50">
        <f>'[1]Monthly trend by make 2020'!N49</f>
        <v>13889</v>
      </c>
      <c r="H57" s="29">
        <f t="shared" si="3"/>
        <v>1.2365628733771725</v>
      </c>
      <c r="I57" s="52">
        <f>'[1]Monthly trend by make 2019'!AF49</f>
        <v>17537</v>
      </c>
      <c r="J57" s="32">
        <f t="shared" si="4"/>
        <v>1.0788680406028914</v>
      </c>
      <c r="K57" s="47">
        <f>IF(G57&lt;&gt;0,IF(I57&lt;&gt;0,(G57-I57)/I57*100,"-"),"-")</f>
        <v>-20.801733477789817</v>
      </c>
    </row>
    <row r="58" spans="1:11" ht="15.75">
      <c r="A58" s="46" t="s">
        <v>47</v>
      </c>
      <c r="B58" s="67">
        <f>'[1]Monthly trend by make 2020'!K50</f>
        <v>224</v>
      </c>
      <c r="C58" s="29">
        <f t="shared" si="0"/>
        <v>0.14269515473505842</v>
      </c>
      <c r="D58" s="50">
        <f>'[1]Monthly trend by make 2019'!K50</f>
        <v>118</v>
      </c>
      <c r="E58" s="32">
        <f t="shared" si="1"/>
        <v>7.5034019661456675E-2</v>
      </c>
      <c r="F58" s="47">
        <f>IF(B58&lt;&gt;0,IF(D58&lt;&gt;0,(B58-D58)/D58*100,"-"),"-")</f>
        <v>89.830508474576277</v>
      </c>
      <c r="G58" s="50">
        <f>'[1]Monthly trend by make 2020'!N50</f>
        <v>1720</v>
      </c>
      <c r="H58" s="29">
        <f t="shared" si="3"/>
        <v>0.15313472116125976</v>
      </c>
      <c r="I58" s="50">
        <f>'[1]Monthly trend by make 2019'!AF50</f>
        <v>1725</v>
      </c>
      <c r="J58" s="32">
        <f t="shared" si="4"/>
        <v>0.10612119347892955</v>
      </c>
      <c r="K58" s="47">
        <f>IF(G58&lt;&gt;0,IF(I58&lt;&gt;0,(G58-I58)/I58*100,"-"),"-")</f>
        <v>-0.28985507246376813</v>
      </c>
    </row>
    <row r="59" spans="1:11" ht="15.75">
      <c r="A59" s="39" t="s">
        <v>28</v>
      </c>
      <c r="B59" s="54">
        <f>SUM(B28:B58)</f>
        <v>118298</v>
      </c>
      <c r="C59" s="40">
        <f t="shared" si="0"/>
        <v>75.359604530571161</v>
      </c>
      <c r="D59" s="55">
        <f>SUM(D28:D58)</f>
        <v>123168</v>
      </c>
      <c r="E59" s="56">
        <f t="shared" si="1"/>
        <v>78.320255370019453</v>
      </c>
      <c r="F59" s="41">
        <f t="shared" si="2"/>
        <v>-3.9539490776825148</v>
      </c>
      <c r="G59" s="54">
        <f>SUM(G28:G58)</f>
        <v>853667</v>
      </c>
      <c r="H59" s="40">
        <f t="shared" si="3"/>
        <v>76.0035220985867</v>
      </c>
      <c r="I59" s="55">
        <f>SUM(I28:I58)</f>
        <v>1232464</v>
      </c>
      <c r="J59" s="56">
        <f t="shared" si="4"/>
        <v>75.820609043371263</v>
      </c>
      <c r="K59" s="41">
        <f>IF(G59&lt;&gt;0,IF(I59&lt;&gt;0,(G59-I59)/I59*100,"-"),"-")</f>
        <v>-30.734934245543887</v>
      </c>
    </row>
    <row r="60" spans="1:11" ht="15.75">
      <c r="A60" s="57"/>
      <c r="B60" s="58"/>
      <c r="C60" s="59"/>
      <c r="D60" s="58"/>
      <c r="E60" s="59"/>
      <c r="F60" s="60"/>
      <c r="G60" s="58"/>
      <c r="H60" s="59"/>
      <c r="I60" s="58"/>
      <c r="J60" s="59"/>
      <c r="K60" s="60"/>
    </row>
    <row r="61" spans="1:11" ht="15.75">
      <c r="A61" s="39" t="s">
        <v>34</v>
      </c>
      <c r="B61" s="54">
        <f>+B59+B27</f>
        <v>156978</v>
      </c>
      <c r="C61" s="40">
        <f>B61/B$61*100</f>
        <v>100</v>
      </c>
      <c r="D61" s="54">
        <f>+D59+D27</f>
        <v>157262</v>
      </c>
      <c r="E61" s="40">
        <f>D61/D$61*100</f>
        <v>100</v>
      </c>
      <c r="F61" s="41">
        <f t="shared" si="2"/>
        <v>-0.18059035240553981</v>
      </c>
      <c r="G61" s="54">
        <f>+G59+G27</f>
        <v>1123194</v>
      </c>
      <c r="H61" s="40">
        <f>G61/G$61*100</f>
        <v>100</v>
      </c>
      <c r="I61" s="54">
        <f>+I59+I27</f>
        <v>1625500</v>
      </c>
      <c r="J61" s="40">
        <f>I61/I$61*100</f>
        <v>100</v>
      </c>
      <c r="K61" s="41">
        <f>IF(G61&lt;&gt;0,IF(I61&lt;&gt;0,(G61-I61)/I61*100,"-"),"-")</f>
        <v>-30.901630267609963</v>
      </c>
    </row>
    <row r="62" spans="1:11">
      <c r="A62" s="61"/>
      <c r="B62" s="74"/>
      <c r="C62" s="62"/>
      <c r="D62" s="74"/>
      <c r="E62" s="62"/>
      <c r="F62" s="62"/>
    </row>
    <row r="63" spans="1:11">
      <c r="A63" s="64" t="s">
        <v>49</v>
      </c>
      <c r="B63" s="74"/>
      <c r="C63" s="62"/>
      <c r="D63" s="74"/>
      <c r="E63" s="62"/>
      <c r="F63" s="62"/>
    </row>
    <row r="64" spans="1:11">
      <c r="A64" s="63" t="s">
        <v>61</v>
      </c>
    </row>
    <row r="65" spans="1:11">
      <c r="A65" s="63"/>
      <c r="B65" s="7"/>
    </row>
    <row r="66" spans="1:11">
      <c r="A66" s="63"/>
      <c r="B66" s="7"/>
    </row>
    <row r="67" spans="1:11" s="3" customFormat="1" ht="12">
      <c r="A67" s="83" t="s">
        <v>40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</row>
    <row r="68" spans="1:11" s="3" customFormat="1" ht="12">
      <c r="A68" s="10"/>
      <c r="B68" s="4"/>
      <c r="C68" s="4"/>
      <c r="D68" s="5"/>
      <c r="E68" s="4"/>
      <c r="F68" s="4"/>
    </row>
    <row r="69" spans="1:11" s="3" customFormat="1" ht="12">
      <c r="A69" s="76" t="s">
        <v>41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</row>
    <row r="70" spans="1:11" s="6" customFormat="1" ht="11.25">
      <c r="A70" s="76" t="s">
        <v>42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11" s="3" customFormat="1" ht="12">
      <c r="A71" s="76" t="s">
        <v>43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</row>
    <row r="72" spans="1:11">
      <c r="D72" s="2"/>
    </row>
    <row r="78" spans="1:11">
      <c r="B78" s="2"/>
    </row>
  </sheetData>
  <mergeCells count="8">
    <mergeCell ref="A71:K71"/>
    <mergeCell ref="A69:K69"/>
    <mergeCell ref="A70:K70"/>
    <mergeCell ref="B14:E14"/>
    <mergeCell ref="B15:E15"/>
    <mergeCell ref="G14:J14"/>
    <mergeCell ref="G15:J15"/>
    <mergeCell ref="A67:K67"/>
  </mergeCells>
  <phoneticPr fontId="4" type="noConversion"/>
  <printOptions horizontalCentered="1" verticalCentered="1"/>
  <pageMargins left="0.51181102362204722" right="0.15748031496062992" top="0.31496062992125984" bottom="0.31496062992125984" header="0.19685039370078741" footer="0.15748031496062992"/>
  <pageSetup paperSize="9" scale="83" orientation="portrait" r:id="rId1"/>
  <ignoredErrors>
    <ignoredError sqref="C61:D61 H61:I61 C59:D59 H59:I59 D17:D58 C27 C17 H17:I17 H27:I27 I18:I26 I28:I58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76129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161925</xdr:rowOff>
              </from>
              <to>
                <xdr:col>1</xdr:col>
                <xdr:colOff>133350</xdr:colOff>
                <xdr:row>3</xdr:row>
                <xdr:rowOff>28575</xdr:rowOff>
              </to>
            </anchor>
          </objectPr>
        </oleObject>
      </mc:Choice>
      <mc:Fallback>
        <oleObject progId="MSPhotoEd.3" shapeId="1761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mercato 2020</vt:lpstr>
      <vt:lpstr>'mercato 2020'!Area_stampa</vt:lpstr>
    </vt:vector>
  </TitlesOfParts>
  <Company>ANFIA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Saglietto</dc:creator>
  <cp:lastModifiedBy>Gangi</cp:lastModifiedBy>
  <cp:lastPrinted>2020-06-01T14:07:49Z</cp:lastPrinted>
  <dcterms:created xsi:type="dcterms:W3CDTF">2001-01-02T10:32:52Z</dcterms:created>
  <dcterms:modified xsi:type="dcterms:W3CDTF">2020-11-02T17:18:12Z</dcterms:modified>
</cp:coreProperties>
</file>